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.shortcut-targets-by-id\1HcEwu-NABudpGjkaG1PwtdBNi6-w837R\DEUDA Y CRÉDITO PÚBLICO\30 - Responsabilidad Fiscal\2024\2024 - Presentación Presupuesto\"/>
    </mc:Choice>
  </mc:AlternateContent>
  <xr:revisionPtr revIDLastSave="0" documentId="13_ncr:1_{8B774DF1-FE9D-48C0-A8B0-1B7B50CF9155}" xr6:coauthVersionLast="47" xr6:coauthVersionMax="47" xr10:uidLastSave="{00000000-0000-0000-0000-000000000000}"/>
  <bookViews>
    <workbookView xWindow="1260" yWindow="105" windowWidth="14775" windowHeight="15600" firstSheet="1" activeTab="1" xr2:uid="{00000000-000D-0000-FFFF-FFFF00000000}"/>
  </bookViews>
  <sheets>
    <sheet name="PRESUPUESTO 2022 " sheetId="2" state="hidden" r:id="rId1"/>
    <sheet name="PRESUPUESTO 2024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4" i="3" l="1"/>
  <c r="D304" i="3"/>
  <c r="E304" i="3"/>
  <c r="B304" i="3"/>
  <c r="C303" i="3"/>
  <c r="D303" i="3"/>
  <c r="E303" i="3"/>
  <c r="B303" i="3"/>
  <c r="B302" i="3"/>
  <c r="C299" i="3"/>
  <c r="D299" i="3"/>
  <c r="E299" i="3"/>
  <c r="B299" i="3"/>
  <c r="C298" i="3"/>
  <c r="D298" i="3"/>
  <c r="E298" i="3"/>
  <c r="B298" i="3"/>
  <c r="C297" i="3"/>
  <c r="D297" i="3"/>
  <c r="E297" i="3"/>
  <c r="B297" i="3"/>
  <c r="C296" i="3"/>
  <c r="D296" i="3"/>
  <c r="E296" i="3"/>
  <c r="B296" i="3"/>
  <c r="C144" i="3"/>
  <c r="D144" i="3"/>
  <c r="B144" i="3"/>
  <c r="C308" i="3"/>
  <c r="D308" i="3"/>
  <c r="B308" i="3"/>
  <c r="E311" i="3"/>
  <c r="E309" i="3"/>
  <c r="E306" i="3"/>
  <c r="E301" i="3"/>
  <c r="C300" i="3"/>
  <c r="E310" i="3"/>
  <c r="C246" i="3"/>
  <c r="E246" i="3" s="1"/>
  <c r="B278" i="3"/>
  <c r="C291" i="3"/>
  <c r="C295" i="3"/>
  <c r="F286" i="2"/>
  <c r="F287" i="2"/>
  <c r="F288" i="2"/>
  <c r="F289" i="2"/>
  <c r="F290" i="2"/>
  <c r="F291" i="2"/>
  <c r="F285" i="2"/>
  <c r="B267" i="3"/>
  <c r="B265" i="3" s="1"/>
  <c r="B263" i="3" s="1"/>
  <c r="C267" i="3"/>
  <c r="C265" i="3" s="1"/>
  <c r="C283" i="3"/>
  <c r="E268" i="3"/>
  <c r="E269" i="3"/>
  <c r="E270" i="3"/>
  <c r="D261" i="3"/>
  <c r="C261" i="3"/>
  <c r="B261" i="3"/>
  <c r="E276" i="3"/>
  <c r="F258" i="2"/>
  <c r="F259" i="2"/>
  <c r="F260" i="2"/>
  <c r="D265" i="3"/>
  <c r="D263" i="3" s="1"/>
  <c r="E150" i="3"/>
  <c r="E148" i="3"/>
  <c r="E146" i="3"/>
  <c r="E145" i="3"/>
  <c r="E144" i="3" s="1"/>
  <c r="E127" i="3"/>
  <c r="E128" i="3"/>
  <c r="E108" i="3"/>
  <c r="E101" i="3"/>
  <c r="E100" i="3"/>
  <c r="E99" i="3"/>
  <c r="E51" i="3"/>
  <c r="E26" i="3"/>
  <c r="E25" i="3"/>
  <c r="E24" i="3"/>
  <c r="E18" i="3"/>
  <c r="E243" i="3"/>
  <c r="E230" i="3"/>
  <c r="E231" i="3"/>
  <c r="E232" i="3"/>
  <c r="C126" i="3"/>
  <c r="D126" i="3"/>
  <c r="D125" i="3" s="1"/>
  <c r="B126" i="3"/>
  <c r="B125" i="3" s="1"/>
  <c r="E285" i="3"/>
  <c r="E284" i="3" s="1"/>
  <c r="D286" i="3"/>
  <c r="B286" i="3"/>
  <c r="C284" i="3"/>
  <c r="D284" i="3"/>
  <c r="B284" i="3"/>
  <c r="C281" i="3"/>
  <c r="D281" i="3"/>
  <c r="B281" i="3"/>
  <c r="D276" i="3"/>
  <c r="C274" i="3"/>
  <c r="D274" i="3"/>
  <c r="B274" i="3"/>
  <c r="C272" i="3"/>
  <c r="D272" i="3"/>
  <c r="B272" i="3"/>
  <c r="E282" i="3"/>
  <c r="E281" i="3" s="1"/>
  <c r="E279" i="3"/>
  <c r="E280" i="3"/>
  <c r="E277" i="3"/>
  <c r="E275" i="3"/>
  <c r="E274" i="3" s="1"/>
  <c r="E273" i="3"/>
  <c r="E272" i="3" s="1"/>
  <c r="E266" i="3"/>
  <c r="E264" i="3"/>
  <c r="C242" i="3"/>
  <c r="D244" i="3"/>
  <c r="D242" i="3" s="1"/>
  <c r="B244" i="3"/>
  <c r="B242" i="3" s="1"/>
  <c r="D232" i="3"/>
  <c r="D229" i="3" s="1"/>
  <c r="B229" i="3"/>
  <c r="C229" i="3"/>
  <c r="C225" i="3"/>
  <c r="D225" i="3"/>
  <c r="E225" i="3"/>
  <c r="B225" i="3"/>
  <c r="E260" i="3"/>
  <c r="E259" i="3"/>
  <c r="E258" i="3"/>
  <c r="E255" i="3"/>
  <c r="E247" i="3"/>
  <c r="E248" i="3"/>
  <c r="E249" i="3"/>
  <c r="E250" i="3"/>
  <c r="E251" i="3"/>
  <c r="E252" i="3"/>
  <c r="E253" i="3"/>
  <c r="E254" i="3"/>
  <c r="E245" i="3"/>
  <c r="E234" i="3"/>
  <c r="E235" i="3"/>
  <c r="E236" i="3"/>
  <c r="E237" i="3"/>
  <c r="E238" i="3"/>
  <c r="E239" i="3"/>
  <c r="E240" i="3"/>
  <c r="E241" i="3"/>
  <c r="E233" i="3"/>
  <c r="C206" i="3"/>
  <c r="D206" i="3"/>
  <c r="E206" i="3"/>
  <c r="B206" i="3"/>
  <c r="C198" i="3"/>
  <c r="D198" i="3"/>
  <c r="E198" i="3"/>
  <c r="B198" i="3"/>
  <c r="C194" i="3"/>
  <c r="D194" i="3"/>
  <c r="E194" i="3"/>
  <c r="B194" i="3"/>
  <c r="C190" i="3"/>
  <c r="D190" i="3"/>
  <c r="E190" i="3"/>
  <c r="B190" i="3"/>
  <c r="C152" i="3"/>
  <c r="D152" i="3"/>
  <c r="E152" i="3" s="1"/>
  <c r="C149" i="3"/>
  <c r="D149" i="3"/>
  <c r="C147" i="3"/>
  <c r="D147" i="3"/>
  <c r="B147" i="3"/>
  <c r="C129" i="3"/>
  <c r="E129" i="3" s="1"/>
  <c r="C121" i="3"/>
  <c r="D121" i="3"/>
  <c r="B121" i="3"/>
  <c r="C117" i="3"/>
  <c r="D117" i="3"/>
  <c r="B117" i="3"/>
  <c r="B105" i="3"/>
  <c r="E105" i="3" s="1"/>
  <c r="D102" i="3"/>
  <c r="E102" i="3" s="1"/>
  <c r="C80" i="3"/>
  <c r="D80" i="3"/>
  <c r="B80" i="3"/>
  <c r="B46" i="3" s="1"/>
  <c r="D70" i="3"/>
  <c r="E70" i="3" s="1"/>
  <c r="C47" i="3"/>
  <c r="D47" i="3"/>
  <c r="C27" i="3"/>
  <c r="D27" i="3"/>
  <c r="E27" i="3"/>
  <c r="B27" i="3"/>
  <c r="E308" i="3" l="1"/>
  <c r="E267" i="3"/>
  <c r="E80" i="3"/>
  <c r="D46" i="3"/>
  <c r="B271" i="3"/>
  <c r="B143" i="3"/>
  <c r="C46" i="3"/>
  <c r="E46" i="3" s="1"/>
  <c r="C196" i="3"/>
  <c r="E261" i="3"/>
  <c r="E288" i="3"/>
  <c r="E287" i="3"/>
  <c r="C263" i="3"/>
  <c r="E265" i="3"/>
  <c r="E263" i="3"/>
  <c r="E117" i="3"/>
  <c r="E121" i="3"/>
  <c r="E149" i="3"/>
  <c r="E229" i="3"/>
  <c r="C143" i="3"/>
  <c r="D271" i="3"/>
  <c r="D262" i="3" s="1"/>
  <c r="D256" i="3" s="1"/>
  <c r="C271" i="3"/>
  <c r="E271" i="3" s="1"/>
  <c r="E147" i="3"/>
  <c r="E257" i="3"/>
  <c r="E47" i="3"/>
  <c r="E126" i="3"/>
  <c r="C224" i="3"/>
  <c r="B224" i="3"/>
  <c r="D196" i="3"/>
  <c r="C125" i="3"/>
  <c r="E125" i="3" s="1"/>
  <c r="E196" i="3"/>
  <c r="D224" i="3"/>
  <c r="E244" i="3"/>
  <c r="E242" i="3" s="1"/>
  <c r="B196" i="3"/>
  <c r="B189" i="3"/>
  <c r="B283" i="3"/>
  <c r="E283" i="3" s="1"/>
  <c r="E189" i="3"/>
  <c r="D189" i="3"/>
  <c r="C189" i="3"/>
  <c r="D17" i="3"/>
  <c r="C17" i="3"/>
  <c r="B17" i="3"/>
  <c r="B16" i="3" s="1"/>
  <c r="B223" i="3" s="1"/>
  <c r="E224" i="3" l="1"/>
  <c r="E289" i="3"/>
  <c r="B262" i="3"/>
  <c r="B256" i="3" s="1"/>
  <c r="C262" i="3"/>
  <c r="C256" i="3" s="1"/>
  <c r="D188" i="3"/>
  <c r="E17" i="3"/>
  <c r="E16" i="3" s="1"/>
  <c r="D16" i="3"/>
  <c r="C16" i="3"/>
  <c r="C223" i="3" l="1"/>
  <c r="D151" i="3"/>
  <c r="E151" i="3" s="1"/>
  <c r="E188" i="3"/>
  <c r="E256" i="3"/>
  <c r="D143" i="3"/>
  <c r="D223" i="3" s="1"/>
  <c r="E290" i="3"/>
  <c r="E262" i="3"/>
  <c r="C302" i="3" l="1"/>
  <c r="E143" i="3"/>
  <c r="E291" i="3"/>
  <c r="E223" i="3" l="1"/>
  <c r="D302" i="3"/>
  <c r="E302" i="3"/>
  <c r="E292" i="3"/>
  <c r="E293" i="3" l="1"/>
  <c r="E294" i="3" l="1"/>
  <c r="E295" i="3"/>
  <c r="E28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Agostina Perrig</author>
  </authors>
  <commentList>
    <comment ref="C105" authorId="0" shapeId="0" xr:uid="{E442F2DB-0E98-45C2-A604-FC63108ECA2A}">
      <text>
        <r>
          <rPr>
            <b/>
            <sz val="9"/>
            <color indexed="81"/>
            <rFont val="Tahoma"/>
            <family val="2"/>
          </rPr>
          <t>Agostina Perrig:</t>
        </r>
        <r>
          <rPr>
            <sz val="9"/>
            <color indexed="81"/>
            <rFont val="Tahoma"/>
            <family val="2"/>
          </rPr>
          <t xml:space="preserve">
aportes: 2.607.378.054
contrib: 255.615.032</t>
        </r>
      </text>
    </comment>
  </commentList>
</comments>
</file>

<file path=xl/sharedStrings.xml><?xml version="1.0" encoding="utf-8"?>
<sst xmlns="http://schemas.openxmlformats.org/spreadsheetml/2006/main" count="603" uniqueCount="290">
  <si>
    <t>ADMINISTRACION CENTRAL</t>
  </si>
  <si>
    <t>ORG. DESCENTRAL y CUENTAS ESPECIALES</t>
  </si>
  <si>
    <t>INST.SEG.SOCIAL</t>
  </si>
  <si>
    <t>TOTAL</t>
  </si>
  <si>
    <t>CONCEPTO</t>
  </si>
  <si>
    <t>I. INGRESOS CORRIENTES</t>
  </si>
  <si>
    <t>- Tributarios</t>
  </si>
  <si>
    <t>- De Orígen Provincial</t>
  </si>
  <si>
    <t>- Ingresos Brutos</t>
  </si>
  <si>
    <t>- Sellos</t>
  </si>
  <si>
    <t>- Impuesto a las rifas</t>
  </si>
  <si>
    <t>- Inmobiliario Rural</t>
  </si>
  <si>
    <t>- De Orígen Nacional</t>
  </si>
  <si>
    <t xml:space="preserve">- Distribución Secundaria  </t>
  </si>
  <si>
    <t>- Ley de Financiamiento Educativo</t>
  </si>
  <si>
    <t>- Otros</t>
  </si>
  <si>
    <t>- Ley 24049 - Transf. Servicios Educativos</t>
  </si>
  <si>
    <t>- Ley 24049 - POSOCO - PROSONU</t>
  </si>
  <si>
    <t>- Fdo. Educat. Ley 23906 - Art. 3 y 4</t>
  </si>
  <si>
    <t>- Fondo Compensador Desequilibrios Fiscales</t>
  </si>
  <si>
    <t>- Fdo. Infraes. Basica Social Ley 24073 art 40</t>
  </si>
  <si>
    <t>- Impuesto a las Ganancias - Exc.Conurbano Bonaerense L.24621</t>
  </si>
  <si>
    <t>- Impuesto a las Ganancias - Suma Fija - Ley  24699 Art. 5 inc.C</t>
  </si>
  <si>
    <t xml:space="preserve"> - Impuesto a los Bienes Personales - Ley 24699</t>
  </si>
  <si>
    <t>- Ley 23966 - Ob. Inf. Art. 19</t>
  </si>
  <si>
    <t>- Bs. Personales - Ley 23966 Art  30 CPS</t>
  </si>
  <si>
    <t>- IVA - Ley 23966 Art 5º CPS</t>
  </si>
  <si>
    <t>- Fondo Sub. Comp. de Tarifas Eléctricas Ley Nº 24065</t>
  </si>
  <si>
    <t>- Transf. Empresas de Energia</t>
  </si>
  <si>
    <t xml:space="preserve">- FEDEI </t>
  </si>
  <si>
    <t>- Regimen Simplificado para Pequeños Contribuyentes</t>
  </si>
  <si>
    <t>- Coparticipación Vial - Ley 23966</t>
  </si>
  <si>
    <t>- Coparticipación Cooperativas -Ley 23427-</t>
  </si>
  <si>
    <t>- FO.NA.VI. - Ley 23966 y 24464</t>
  </si>
  <si>
    <t>- No Tributarios</t>
  </si>
  <si>
    <t>- Regalías</t>
  </si>
  <si>
    <t>- Petróleo</t>
  </si>
  <si>
    <t>- Gas</t>
  </si>
  <si>
    <t>- Mineras</t>
  </si>
  <si>
    <t>- Tasas</t>
  </si>
  <si>
    <t>- T. Administrativas</t>
  </si>
  <si>
    <t>- T. Ambiental</t>
  </si>
  <si>
    <t>- UNEPOSC</t>
  </si>
  <si>
    <t xml:space="preserve">- CAP </t>
  </si>
  <si>
    <t>- Fdo. Pcial. De Pesca</t>
  </si>
  <si>
    <t>- Ley 1476 - Pesca</t>
  </si>
  <si>
    <t>- Arancelamiento Hospitalario</t>
  </si>
  <si>
    <t>- Ingresos Varios - PREPAP</t>
  </si>
  <si>
    <t>- Ingresos Varios - Fdo. Poder judicial</t>
  </si>
  <si>
    <t>- Ingresos Varios - Mineria</t>
  </si>
  <si>
    <t>- Ingresos Varios - IESC</t>
  </si>
  <si>
    <t>- Tasa Aeropuerto El Calafate</t>
  </si>
  <si>
    <t>- AGVP Permisos de Transito</t>
  </si>
  <si>
    <t>- Multas</t>
  </si>
  <si>
    <t>- Multas Transporte</t>
  </si>
  <si>
    <t>- Multas Subsecretaria de Trabajo</t>
  </si>
  <si>
    <t>- Multas IESC</t>
  </si>
  <si>
    <t>- Multas A.G.V.P.</t>
  </si>
  <si>
    <t>- Multas Direccion Provincial de Comercio</t>
  </si>
  <si>
    <t>- Multas Fondo Provincial de Pesca</t>
  </si>
  <si>
    <t>- Canones</t>
  </si>
  <si>
    <t>- Canon Minero</t>
  </si>
  <si>
    <t>- Canon de Agua Publica</t>
  </si>
  <si>
    <t>- Canon Hidrocarburífero</t>
  </si>
  <si>
    <t>- Canon Vigiladores e Inst y Explot. Term</t>
  </si>
  <si>
    <t>- Canon Ley Nº 3117</t>
  </si>
  <si>
    <t>- Canon Renta Extraordinaria Ley 3117</t>
  </si>
  <si>
    <t>- Fondo Tecnológico Productivo</t>
  </si>
  <si>
    <t>- Fondo Fortalecimiento  I.E.S.C.</t>
  </si>
  <si>
    <t>- Fondo Capacitacion I.E.S.C.</t>
  </si>
  <si>
    <t>- Fondo Fortalecimiento - Medio Ambiente</t>
  </si>
  <si>
    <t>- Fondo Capacitacion - Medio Ambiente</t>
  </si>
  <si>
    <t>- Fondo Fortalecimiento - Sec. Trabajo y Ss.</t>
  </si>
  <si>
    <t>- Fondo Capacitacion -  Sec. Trabajo y Ss.</t>
  </si>
  <si>
    <t>- Canon Fondo Pcial de Pesca</t>
  </si>
  <si>
    <t>- Alquileres</t>
  </si>
  <si>
    <t>- Otros no Tributarios</t>
  </si>
  <si>
    <t>- IESC - Auditoria y Control</t>
  </si>
  <si>
    <t>- Venta de Bs y Ss de la Administracion Publica</t>
  </si>
  <si>
    <t>- Policia Adicional</t>
  </si>
  <si>
    <t>- Boletin Oficial</t>
  </si>
  <si>
    <t>- Canal 9 - Publicidad</t>
  </si>
  <si>
    <t>- A.G.V.P - Trabajos de Laboratorio</t>
  </si>
  <si>
    <t>- Alquiler de Maq. Y Ss.- AGVP</t>
  </si>
  <si>
    <t xml:space="preserve">- Ingresos Varios - Escribania Mayor </t>
  </si>
  <si>
    <t>- Ingreso de Operación</t>
  </si>
  <si>
    <t>- Utilidades FO.MI.CRUZ</t>
  </si>
  <si>
    <t>- Utildades ISPRO</t>
  </si>
  <si>
    <t>- Utildades LOAS</t>
  </si>
  <si>
    <t>- Rentas de la propiedad</t>
  </si>
  <si>
    <t>- Dividendos Bco. Santa Cruz S.A.</t>
  </si>
  <si>
    <t>- Transferencias Corrientes</t>
  </si>
  <si>
    <t>- Del Sector Privados</t>
  </si>
  <si>
    <t>- Convenio FO.MI.CRUZ</t>
  </si>
  <si>
    <t>- Del Sector Externo</t>
  </si>
  <si>
    <t>- Del Sector Nacional</t>
  </si>
  <si>
    <t>- Pacto Fiscal</t>
  </si>
  <si>
    <t>- Convenio 13%</t>
  </si>
  <si>
    <t>- Fondo Nac. Incentivo Docente - CPE</t>
  </si>
  <si>
    <t>- A.T.N.- varios</t>
  </si>
  <si>
    <t>- Consejo Fed. Pesquero (FONAPE)</t>
  </si>
  <si>
    <t>II. GASTOS CORRIENTES</t>
  </si>
  <si>
    <t>- Gastos de Consumo</t>
  </si>
  <si>
    <t>- Personal</t>
  </si>
  <si>
    <t>- Bienes de Consumo</t>
  </si>
  <si>
    <t>- Servicios no Personales</t>
  </si>
  <si>
    <t>- Rentas de la Propiedad</t>
  </si>
  <si>
    <t>- Intereses y Gtos de la Deuda</t>
  </si>
  <si>
    <r>
      <t xml:space="preserve">- </t>
    </r>
    <r>
      <rPr>
        <b/>
        <u/>
        <sz val="10"/>
        <rFont val="Arial"/>
        <family val="2"/>
      </rPr>
      <t>Prestaciones de la Seguridad Social</t>
    </r>
  </si>
  <si>
    <t>- Prestac. que brindan los Org.de Prev. y Asist.Soc.</t>
  </si>
  <si>
    <t>- Al Sector Privado</t>
  </si>
  <si>
    <t>- Enseñanza Privada</t>
  </si>
  <si>
    <t xml:space="preserve">- Becas Estudios Secundarios </t>
  </si>
  <si>
    <t xml:space="preserve">- Becas Universitarios </t>
  </si>
  <si>
    <t>- IPEI</t>
  </si>
  <si>
    <t xml:space="preserve">- AONIKENK </t>
  </si>
  <si>
    <t>- POPLARS</t>
  </si>
  <si>
    <t>- UPSALA</t>
  </si>
  <si>
    <t>- Findacion Austro</t>
  </si>
  <si>
    <t>- XOSHEN AIKE</t>
  </si>
  <si>
    <t>- Transferencias a empresas privadas</t>
  </si>
  <si>
    <t>- Veteranos de guerra</t>
  </si>
  <si>
    <t>- Pensiones a la vejez</t>
  </si>
  <si>
    <t>- Asistencia Financiera</t>
  </si>
  <si>
    <t>- Transferencias a Universidades</t>
  </si>
  <si>
    <t>- Residencias medicas</t>
  </si>
  <si>
    <t>- Accion Social</t>
  </si>
  <si>
    <t xml:space="preserve">- Accion Sanitaria </t>
  </si>
  <si>
    <t>- HOSPITAL SAMIC EL CALAFATE "GOB. CEPERNIC - PTE. KIRCHNER"</t>
  </si>
  <si>
    <t>- Promoción Social</t>
  </si>
  <si>
    <t xml:space="preserve">- Comedores Escolares </t>
  </si>
  <si>
    <t>- Becas Ley 2514/98 ( CAP )</t>
  </si>
  <si>
    <t>- Brigadas Forestales</t>
  </si>
  <si>
    <t>- Especies Perjudiciales</t>
  </si>
  <si>
    <t>- Prog.Prom.Aguas Subterraneas</t>
  </si>
  <si>
    <t>- Transferencias a otras inst. culturales y sociales sin fines de lucro</t>
  </si>
  <si>
    <t>- Ayudas Sociales a personas</t>
  </si>
  <si>
    <t>- Al Sector Público</t>
  </si>
  <si>
    <t>- Municipios</t>
  </si>
  <si>
    <t>- Coparticipación a Municipios</t>
  </si>
  <si>
    <t>- Transferencias - Regalias</t>
  </si>
  <si>
    <t>- Coparticipación Nacional</t>
  </si>
  <si>
    <t>- Coparticipación Provincial</t>
  </si>
  <si>
    <t xml:space="preserve">- Subsidios a Municipios </t>
  </si>
  <si>
    <t>- Aportes a municipios corrientes</t>
  </si>
  <si>
    <t>- Organismos no Consolidados Presup.</t>
  </si>
  <si>
    <t>- Canal 9 tv</t>
  </si>
  <si>
    <t>- Fdo. Sub. Comp. De Tarifas Electricas Ley Nº 24065</t>
  </si>
  <si>
    <t>- Fondo Energía Eléctrica</t>
  </si>
  <si>
    <t>- FEDEI</t>
  </si>
  <si>
    <t>- UNIRSE</t>
  </si>
  <si>
    <t>- SPSE</t>
  </si>
  <si>
    <t>- Al Sector Nacional</t>
  </si>
  <si>
    <t>- U-15</t>
  </si>
  <si>
    <t>- Convenio Ejercito Argentino</t>
  </si>
  <si>
    <t>- Ente Patagonia Regional</t>
  </si>
  <si>
    <t xml:space="preserve">- Consejo Federal del Turismo </t>
  </si>
  <si>
    <t>- CFI</t>
  </si>
  <si>
    <t xml:space="preserve">- CIMOP </t>
  </si>
  <si>
    <t>- Foro de Presupuesto</t>
  </si>
  <si>
    <t xml:space="preserve">- Comisión arbitral </t>
  </si>
  <si>
    <t>- ASAP</t>
  </si>
  <si>
    <t>- OFEPHI</t>
  </si>
  <si>
    <t>- Comisión Federal de Impuestos</t>
  </si>
  <si>
    <t>- Convenio Pasantias</t>
  </si>
  <si>
    <t>- UNPA</t>
  </si>
  <si>
    <t>- Aporte al C.F.R.F.Ley  Nº 25.917</t>
  </si>
  <si>
    <t>III. RESULTADO ECONOMICO</t>
  </si>
  <si>
    <t>IV. RESULTADO ECON. SIN REC. AFEC. A OBRAS PUBLICAS</t>
  </si>
  <si>
    <t>IV. INGRESOS DE CAPITAL</t>
  </si>
  <si>
    <t>- Recursos Propios de Capital</t>
  </si>
  <si>
    <t>- Venta de Activo Fijo ( Tierras Fiscales)</t>
  </si>
  <si>
    <t>- Venta de Otros Bienes- IDUV</t>
  </si>
  <si>
    <t>- Venta de pliegos A.G.V.P.</t>
  </si>
  <si>
    <t>- Transferencias de Capital</t>
  </si>
  <si>
    <t xml:space="preserve">- Del Sector Privado </t>
  </si>
  <si>
    <t>- Del sector Nacional</t>
  </si>
  <si>
    <t xml:space="preserve">      - Aportes No Reintegrables IDUV</t>
  </si>
  <si>
    <t xml:space="preserve">      - Programas Educativos Nacionales</t>
  </si>
  <si>
    <t xml:space="preserve">      - ENOHSA</t>
  </si>
  <si>
    <t xml:space="preserve">      - Convenio conservacion de caminos T.F.O.</t>
  </si>
  <si>
    <t>- Disminución de la Inversión Financiera</t>
  </si>
  <si>
    <t>- Venta de Acciones y Participaciones de Capital</t>
  </si>
  <si>
    <t>- Recupero de Préstamos</t>
  </si>
  <si>
    <t xml:space="preserve">             - Fondo de Desarrollo Pcial (Industrial)</t>
  </si>
  <si>
    <t xml:space="preserve">             - Recupero Municipios</t>
  </si>
  <si>
    <t xml:space="preserve">             - Línea de Crédito Hipot.Recupero</t>
  </si>
  <si>
    <t xml:space="preserve">             - Microemprendimiento Joven </t>
  </si>
  <si>
    <t xml:space="preserve">             - Microemprendimientos Sociales</t>
  </si>
  <si>
    <t xml:space="preserve">             - Recupero de Préstamo PROEMSA</t>
  </si>
  <si>
    <t xml:space="preserve">             - Fondo Tecnologico Productivo</t>
  </si>
  <si>
    <t xml:space="preserve">             - Recupero Planes Varios - IDUV</t>
  </si>
  <si>
    <t xml:space="preserve">             - Recupero IDUV</t>
  </si>
  <si>
    <t xml:space="preserve"> V. GASTOS DE CAPITAL</t>
  </si>
  <si>
    <t>- Inversión Real Directa</t>
  </si>
  <si>
    <t>- Maquinaria y Equipo</t>
  </si>
  <si>
    <t>- Construcciones</t>
  </si>
  <si>
    <t>- Bienes Preexistentes</t>
  </si>
  <si>
    <t>- Transferencias a Instituciones de Enseñanza - HCD</t>
  </si>
  <si>
    <t>- Transferencias a Empresas Privadas</t>
  </si>
  <si>
    <t>- Tranferencias a personas</t>
  </si>
  <si>
    <t>- Fondo Solidario</t>
  </si>
  <si>
    <t>- Aporte a municipios</t>
  </si>
  <si>
    <t>- Distrigas</t>
  </si>
  <si>
    <t>- Canal 9</t>
  </si>
  <si>
    <t>- Convenio con ejercito Argentino</t>
  </si>
  <si>
    <t>- Inversión Financiera</t>
  </si>
  <si>
    <t>- Aportes de Capital</t>
  </si>
  <si>
    <t>- MEOP nacion fideicomiso</t>
  </si>
  <si>
    <t>- Prestamos</t>
  </si>
  <si>
    <t>- Adelantos a municipios</t>
  </si>
  <si>
    <t>- Prestamos Viviplan</t>
  </si>
  <si>
    <t>- Prestamo Fonavi</t>
  </si>
  <si>
    <t>- Otros prestamos p/vivienda</t>
  </si>
  <si>
    <t>- Fondo de Desarrollo Provincial</t>
  </si>
  <si>
    <t>- DISTRIGAS</t>
  </si>
  <si>
    <t xml:space="preserve"> VI. INGRESOS TOTALES</t>
  </si>
  <si>
    <t xml:space="preserve"> VII. GASTOS TOTALES</t>
  </si>
  <si>
    <t>VIII. GASTOS PRIMARIOS (VII - RENTAS DE LA PROPIEDAD)</t>
  </si>
  <si>
    <t>IX. RESULTADO FINANCIERO PREVIO A FIGURATIV. (VI-VII)</t>
  </si>
  <si>
    <t>X. CONTRIBUCIONES FIGURATIVAS</t>
  </si>
  <si>
    <t>XI.  GASTOS FIGURATIVOS</t>
  </si>
  <si>
    <t>XII. RESULTADO PRIMARIO ( VI - VIII )</t>
  </si>
  <si>
    <t>XIII. RESULTADO FINANCIERO  (IX+X-XI)</t>
  </si>
  <si>
    <t>XIV. FUENTES FINANCIERAS</t>
  </si>
  <si>
    <t>- Disminución de la Inversion Financiera</t>
  </si>
  <si>
    <t>- Endeudamiento Público e Incremento de Otros Pasivos</t>
  </si>
  <si>
    <t>XV. APLICACIONES FINANCIERAS</t>
  </si>
  <si>
    <t>- Intereses por Plazo Fijo (AGVP)</t>
  </si>
  <si>
    <t>- Multas Mineria</t>
  </si>
  <si>
    <t>- Multas Ley 500 Tribunal de Cuentas</t>
  </si>
  <si>
    <t>- Multas Fondo de Gestion de Residuos Urbanos Solidos</t>
  </si>
  <si>
    <t>- Tasas - Ley 2658 Fdo. Pcial. De Proteccion Ambiental</t>
  </si>
  <si>
    <t>- Otros Impuestos</t>
  </si>
  <si>
    <t>- Secretaria de Turismo</t>
  </si>
  <si>
    <t xml:space="preserve">      - Compensación inc II.b y II.e Consenso Fiscal  L 27.429</t>
  </si>
  <si>
    <t xml:space="preserve">             - Recuperos Conv. B.P.S.C.</t>
  </si>
  <si>
    <t>- Organismos de Seguridad Social - CSS</t>
  </si>
  <si>
    <t>- PERMER</t>
  </si>
  <si>
    <t xml:space="preserve">- Bono de Ingreso Licitación de Areas  </t>
  </si>
  <si>
    <t>- Aportes y Contribuciones a la CPS</t>
  </si>
  <si>
    <t>- Aportes y Contribuciones a la CSS</t>
  </si>
  <si>
    <t xml:space="preserve">- Contribuciones a la Seguridad Social </t>
  </si>
  <si>
    <t>- Vtas de Ss. Caja Previsión Social</t>
  </si>
  <si>
    <t>- Vtas de Ss. Caja de Servicios</t>
  </si>
  <si>
    <t>- Canon de Producción Ley N° 3009</t>
  </si>
  <si>
    <t>- Resoluciones Nacionales</t>
  </si>
  <si>
    <t>- Fondos Nacionales (Ministerio de Salud)</t>
  </si>
  <si>
    <t>- Fondos Nacionales (Ministerio de Desarrollo)</t>
  </si>
  <si>
    <t>- Fondos Nacionales (CPE)</t>
  </si>
  <si>
    <t>- Fondos Nacionales (CAP)</t>
  </si>
  <si>
    <t>- Amortizacion de la Deuda y Disminucion de Otros Pasivos</t>
  </si>
  <si>
    <t>- Prog.Form.educ y fisc.coop</t>
  </si>
  <si>
    <t>- Plan Nacer</t>
  </si>
  <si>
    <t>- Convenios Provincia - Privados (UTN)</t>
  </si>
  <si>
    <t>- DIPA</t>
  </si>
  <si>
    <t>- Minería</t>
  </si>
  <si>
    <t>- Registro de la Propiedad Inmueble Ley 2.880</t>
  </si>
  <si>
    <t>- Aporte Especial PAE</t>
  </si>
  <si>
    <t>- Intereses Convenios con Municipios</t>
  </si>
  <si>
    <t>- Fondos Nacionales (Ministerio de la Producción)</t>
  </si>
  <si>
    <t>- Programa de Estímulo a las Inversiones en Desarrollos de Producción de Gas Natural proveniente de Reservorios No Convencionales</t>
  </si>
  <si>
    <t xml:space="preserve">             - Amortización Convenios con Municipios</t>
  </si>
  <si>
    <t xml:space="preserve">      - Plan Argentina HACE</t>
  </si>
  <si>
    <t>- APORTES DISTRIGAS</t>
  </si>
  <si>
    <t>- Convenio Provincia - Juzgado Federal  De Primera Instancia Santa Cruz</t>
  </si>
  <si>
    <t>- Contribuciones Figurativas para financiar Aplicaciones Financieras</t>
  </si>
  <si>
    <t>- Gastos Figurativos para Aplicaciones Financieras</t>
  </si>
  <si>
    <t xml:space="preserve">- Inspecciones Ley 1451 </t>
  </si>
  <si>
    <t>ADMINISTRACION PUBLICA NO FINANCIERA - AIF CREDITO ORIGINAL - PRESUPUESTO 2022</t>
  </si>
  <si>
    <t xml:space="preserve">      - Fondos Nacionales (Ministerio de la Producción)</t>
  </si>
  <si>
    <t xml:space="preserve">      - Fondos Nacionales (IDUV)</t>
  </si>
  <si>
    <t xml:space="preserve">      - Fondos Nacionales (UNEPOSC)</t>
  </si>
  <si>
    <t>- Préstamos a largo plazo al sector privado</t>
  </si>
  <si>
    <t>- Préstamos a corto plazo al sector privado</t>
  </si>
  <si>
    <t>- Incremento de Otros Activos Financieros</t>
  </si>
  <si>
    <t>- Tranferencias a otras inst. publicas provinciales</t>
  </si>
  <si>
    <t>- Becas</t>
  </si>
  <si>
    <t>- Deporte Federado</t>
  </si>
  <si>
    <t>- Formacion Y Capacitacion En Gestion Social</t>
  </si>
  <si>
    <t xml:space="preserve">- Transferencias a Instituciones de Enseñanza </t>
  </si>
  <si>
    <t>- Transferencias para actividades cientificas y academicas</t>
  </si>
  <si>
    <t>- Tranferencias a coopertivas</t>
  </si>
  <si>
    <t>- Acuerdos compl. y operativos tranf. BPSC</t>
  </si>
  <si>
    <t>ADMINISTRACION PUBLICA NO FINANCIERA - AIF CREDITO ORIGINAL - PRESUPUESTO 2024</t>
  </si>
  <si>
    <t>- Derechos</t>
  </si>
  <si>
    <t>- Primas</t>
  </si>
  <si>
    <t>- Formación bruta del capital fijo</t>
  </si>
  <si>
    <t>-AGVP</t>
  </si>
  <si>
    <t>- Inversion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</si>
</sst>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 * #,##0.0000_ ;_ * \-#,##0.0000_ ;_ * &quot;-&quot;??_ ;_ @_ "/>
    <numFmt numFmtId="167" formatCode="_ * #,##0.000000_ ;_ * \-#,##0.00000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ourier"/>
      <family val="3"/>
    </font>
    <font>
      <sz val="13"/>
      <name val="Courier"/>
      <family val="3"/>
    </font>
    <font>
      <b/>
      <u/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i/>
      <sz val="12"/>
      <name val="Algerian"/>
      <family val="5"/>
    </font>
    <font>
      <b/>
      <u/>
      <sz val="10"/>
      <name val="Arial"/>
      <family val="2"/>
    </font>
    <font>
      <sz val="15"/>
      <name val="Comic Sans MS"/>
      <family val="4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37" fontId="2" fillId="0" borderId="0"/>
  </cellStyleXfs>
  <cellXfs count="144">
    <xf numFmtId="0" fontId="0" fillId="0" borderId="0" xfId="0"/>
    <xf numFmtId="0" fontId="2" fillId="0" borderId="0" xfId="0" applyFont="1" applyFill="1"/>
    <xf numFmtId="0" fontId="3" fillId="0" borderId="0" xfId="0" applyFont="1" applyFill="1"/>
    <xf numFmtId="164" fontId="2" fillId="0" borderId="0" xfId="1" applyFont="1" applyFill="1"/>
    <xf numFmtId="0" fontId="2" fillId="0" borderId="0" xfId="0" applyFont="1" applyFill="1" applyAlignment="1"/>
    <xf numFmtId="3" fontId="5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left"/>
    </xf>
    <xf numFmtId="3" fontId="7" fillId="0" borderId="0" xfId="0" applyNumberFormat="1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8" fillId="0" borderId="0" xfId="0" quotePrefix="1" applyFont="1" applyFill="1" applyAlignment="1">
      <alignment horizontal="center"/>
    </xf>
    <xf numFmtId="4" fontId="2" fillId="0" borderId="0" xfId="0" applyNumberFormat="1" applyFont="1" applyFill="1" applyAlignment="1"/>
    <xf numFmtId="4" fontId="7" fillId="0" borderId="0" xfId="0" applyNumberFormat="1" applyFont="1" applyFill="1" applyBorder="1" applyAlignment="1"/>
    <xf numFmtId="0" fontId="7" fillId="0" borderId="1" xfId="0" applyFont="1" applyFill="1" applyBorder="1" applyAlignment="1"/>
    <xf numFmtId="0" fontId="9" fillId="0" borderId="3" xfId="0" applyFont="1" applyFill="1" applyBorder="1" applyAlignment="1">
      <alignment horizontal="center"/>
    </xf>
    <xf numFmtId="0" fontId="7" fillId="0" borderId="5" xfId="0" applyFont="1" applyFill="1" applyBorder="1" applyAlignment="1"/>
    <xf numFmtId="0" fontId="10" fillId="0" borderId="7" xfId="0" applyFont="1" applyFill="1" applyBorder="1" applyAlignment="1"/>
    <xf numFmtId="0" fontId="11" fillId="0" borderId="4" xfId="0" applyFont="1" applyFill="1" applyBorder="1" applyAlignment="1"/>
    <xf numFmtId="0" fontId="11" fillId="0" borderId="7" xfId="0" applyFont="1" applyFill="1" applyBorder="1" applyAlignment="1"/>
    <xf numFmtId="0" fontId="8" fillId="0" borderId="9" xfId="0" applyFont="1" applyFill="1" applyBorder="1" applyAlignment="1"/>
    <xf numFmtId="3" fontId="5" fillId="0" borderId="10" xfId="0" applyNumberFormat="1" applyFont="1" applyFill="1" applyBorder="1" applyAlignment="1">
      <alignment horizontal="right"/>
    </xf>
    <xf numFmtId="49" fontId="12" fillId="0" borderId="3" xfId="0" applyNumberFormat="1" applyFont="1" applyFill="1" applyBorder="1" applyAlignment="1">
      <alignment horizontal="left" indent="1"/>
    </xf>
    <xf numFmtId="49" fontId="6" fillId="0" borderId="11" xfId="0" applyNumberFormat="1" applyFont="1" applyFill="1" applyBorder="1" applyAlignment="1">
      <alignment horizontal="left" indent="2"/>
    </xf>
    <xf numFmtId="49" fontId="10" fillId="0" borderId="3" xfId="0" applyNumberFormat="1" applyFont="1" applyFill="1" applyBorder="1" applyAlignment="1">
      <alignment horizontal="left" indent="3"/>
    </xf>
    <xf numFmtId="3" fontId="7" fillId="0" borderId="4" xfId="0" applyNumberFormat="1" applyFont="1" applyFill="1" applyBorder="1" applyAlignment="1">
      <alignment horizontal="right"/>
    </xf>
    <xf numFmtId="3" fontId="7" fillId="0" borderId="7" xfId="0" applyNumberFormat="1" applyFont="1" applyFill="1" applyBorder="1" applyAlignment="1">
      <alignment horizontal="right"/>
    </xf>
    <xf numFmtId="49" fontId="6" fillId="0" borderId="3" xfId="0" applyNumberFormat="1" applyFont="1" applyFill="1" applyBorder="1" applyAlignment="1">
      <alignment horizontal="left" indent="3"/>
    </xf>
    <xf numFmtId="3" fontId="5" fillId="0" borderId="12" xfId="0" applyNumberFormat="1" applyFont="1" applyFill="1" applyBorder="1" applyAlignment="1">
      <alignment horizontal="right"/>
    </xf>
    <xf numFmtId="3" fontId="5" fillId="0" borderId="4" xfId="0" applyNumberFormat="1" applyFont="1" applyFill="1" applyBorder="1" applyAlignment="1">
      <alignment horizontal="right"/>
    </xf>
    <xf numFmtId="49" fontId="10" fillId="0" borderId="3" xfId="0" applyNumberFormat="1" applyFont="1" applyFill="1" applyBorder="1" applyAlignment="1">
      <alignment horizontal="left" indent="4"/>
    </xf>
    <xf numFmtId="3" fontId="7" fillId="0" borderId="4" xfId="0" applyNumberFormat="1" applyFont="1" applyFill="1" applyBorder="1" applyAlignment="1" applyProtection="1">
      <alignment horizontal="right"/>
    </xf>
    <xf numFmtId="49" fontId="10" fillId="0" borderId="7" xfId="0" applyNumberFormat="1" applyFont="1" applyFill="1" applyBorder="1" applyAlignment="1">
      <alignment horizontal="left" indent="4"/>
    </xf>
    <xf numFmtId="0" fontId="2" fillId="0" borderId="4" xfId="0" applyFont="1" applyFill="1" applyBorder="1" applyAlignment="1">
      <alignment horizontal="right"/>
    </xf>
    <xf numFmtId="3" fontId="7" fillId="0" borderId="7" xfId="0" applyNumberFormat="1" applyFont="1" applyFill="1" applyBorder="1" applyAlignment="1" applyProtection="1">
      <alignment horizontal="right"/>
    </xf>
    <xf numFmtId="49" fontId="12" fillId="0" borderId="11" xfId="0" applyNumberFormat="1" applyFont="1" applyFill="1" applyBorder="1" applyAlignment="1">
      <alignment horizontal="left" indent="1"/>
    </xf>
    <xf numFmtId="49" fontId="6" fillId="0" borderId="3" xfId="0" applyNumberFormat="1" applyFont="1" applyFill="1" applyBorder="1" applyAlignment="1">
      <alignment horizontal="left" indent="2"/>
    </xf>
    <xf numFmtId="49" fontId="6" fillId="0" borderId="7" xfId="0" applyNumberFormat="1" applyFont="1" applyFill="1" applyBorder="1" applyAlignment="1">
      <alignment horizontal="left" indent="2"/>
    </xf>
    <xf numFmtId="3" fontId="7" fillId="0" borderId="13" xfId="0" applyNumberFormat="1" applyFont="1" applyFill="1" applyBorder="1" applyAlignment="1">
      <alignment horizontal="right"/>
    </xf>
    <xf numFmtId="3" fontId="7" fillId="0" borderId="10" xfId="0" applyNumberFormat="1" applyFont="1" applyFill="1" applyBorder="1" applyAlignment="1">
      <alignment horizontal="right"/>
    </xf>
    <xf numFmtId="49" fontId="10" fillId="0" borderId="7" xfId="0" applyNumberFormat="1" applyFont="1" applyFill="1" applyBorder="1" applyAlignment="1">
      <alignment horizontal="left" indent="3"/>
    </xf>
    <xf numFmtId="3" fontId="5" fillId="0" borderId="13" xfId="0" applyNumberFormat="1" applyFont="1" applyFill="1" applyBorder="1" applyAlignment="1">
      <alignment horizontal="right"/>
    </xf>
    <xf numFmtId="49" fontId="10" fillId="0" borderId="3" xfId="0" applyNumberFormat="1" applyFont="1" applyFill="1" applyBorder="1" applyAlignment="1">
      <alignment horizontal="left" indent="2"/>
    </xf>
    <xf numFmtId="164" fontId="7" fillId="0" borderId="4" xfId="1" applyFont="1" applyFill="1" applyBorder="1" applyAlignment="1">
      <alignment horizontal="right"/>
    </xf>
    <xf numFmtId="49" fontId="12" fillId="0" borderId="13" xfId="0" applyNumberFormat="1" applyFont="1" applyFill="1" applyBorder="1" applyAlignment="1">
      <alignment horizontal="left" indent="1"/>
    </xf>
    <xf numFmtId="49" fontId="6" fillId="0" borderId="13" xfId="0" applyNumberFormat="1" applyFont="1" applyFill="1" applyBorder="1" applyAlignment="1">
      <alignment horizontal="left" indent="2"/>
    </xf>
    <xf numFmtId="3" fontId="5" fillId="0" borderId="14" xfId="0" applyNumberFormat="1" applyFont="1" applyFill="1" applyBorder="1" applyAlignment="1">
      <alignment horizontal="right"/>
    </xf>
    <xf numFmtId="0" fontId="2" fillId="0" borderId="14" xfId="0" applyFont="1" applyFill="1" applyBorder="1" applyAlignment="1">
      <alignment horizontal="right"/>
    </xf>
    <xf numFmtId="0" fontId="8" fillId="0" borderId="10" xfId="0" applyFont="1" applyFill="1" applyBorder="1" applyAlignment="1"/>
    <xf numFmtId="49" fontId="12" fillId="0" borderId="7" xfId="0" applyNumberFormat="1" applyFont="1" applyFill="1" applyBorder="1" applyAlignment="1">
      <alignment horizontal="left" indent="1"/>
    </xf>
    <xf numFmtId="49" fontId="10" fillId="0" borderId="7" xfId="0" applyNumberFormat="1" applyFont="1" applyFill="1" applyBorder="1" applyAlignment="1">
      <alignment horizontal="left" indent="2"/>
    </xf>
    <xf numFmtId="49" fontId="6" fillId="0" borderId="7" xfId="0" applyNumberFormat="1" applyFont="1" applyFill="1" applyBorder="1" applyAlignment="1">
      <alignment horizontal="left" indent="1"/>
    </xf>
    <xf numFmtId="3" fontId="7" fillId="0" borderId="12" xfId="0" applyNumberFormat="1" applyFont="1" applyFill="1" applyBorder="1" applyAlignment="1">
      <alignment horizontal="right"/>
    </xf>
    <xf numFmtId="3" fontId="5" fillId="0" borderId="8" xfId="0" applyNumberFormat="1" applyFont="1" applyFill="1" applyBorder="1" applyAlignment="1">
      <alignment horizontal="right"/>
    </xf>
    <xf numFmtId="49" fontId="6" fillId="0" borderId="11" xfId="0" applyNumberFormat="1" applyFont="1" applyFill="1" applyBorder="1" applyAlignment="1">
      <alignment horizontal="left" indent="4"/>
    </xf>
    <xf numFmtId="49" fontId="10" fillId="0" borderId="3" xfId="0" applyNumberFormat="1" applyFont="1" applyFill="1" applyBorder="1" applyAlignment="1">
      <alignment horizontal="left" indent="5"/>
    </xf>
    <xf numFmtId="49" fontId="6" fillId="0" borderId="10" xfId="0" applyNumberFormat="1" applyFont="1" applyFill="1" applyBorder="1" applyAlignment="1">
      <alignment horizontal="left" indent="3"/>
    </xf>
    <xf numFmtId="49" fontId="6" fillId="0" borderId="3" xfId="0" applyNumberFormat="1" applyFont="1" applyFill="1" applyBorder="1" applyAlignment="1">
      <alignment horizontal="left" indent="4"/>
    </xf>
    <xf numFmtId="49" fontId="10" fillId="0" borderId="7" xfId="0" applyNumberFormat="1" applyFont="1" applyFill="1" applyBorder="1" applyAlignment="1">
      <alignment horizontal="left" indent="5"/>
    </xf>
    <xf numFmtId="3" fontId="5" fillId="0" borderId="9" xfId="0" applyNumberFormat="1" applyFont="1" applyFill="1" applyBorder="1" applyAlignment="1">
      <alignment horizontal="right"/>
    </xf>
    <xf numFmtId="0" fontId="8" fillId="0" borderId="2" xfId="0" applyFont="1" applyFill="1" applyBorder="1" applyAlignment="1"/>
    <xf numFmtId="3" fontId="5" fillId="0" borderId="2" xfId="0" applyNumberFormat="1" applyFont="1" applyFill="1" applyBorder="1" applyAlignment="1">
      <alignment horizontal="right"/>
    </xf>
    <xf numFmtId="49" fontId="10" fillId="0" borderId="3" xfId="0" applyNumberFormat="1" applyFont="1" applyFill="1" applyBorder="1" applyAlignment="1">
      <alignment horizontal="left"/>
    </xf>
    <xf numFmtId="3" fontId="5" fillId="0" borderId="7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0" fontId="8" fillId="0" borderId="15" xfId="0" applyFont="1" applyFill="1" applyBorder="1" applyAlignment="1"/>
    <xf numFmtId="0" fontId="8" fillId="0" borderId="7" xfId="0" applyFont="1" applyFill="1" applyBorder="1" applyAlignment="1"/>
    <xf numFmtId="37" fontId="6" fillId="0" borderId="15" xfId="2" applyFont="1" applyFill="1" applyBorder="1" applyAlignment="1">
      <alignment horizontal="left" vertical="top"/>
    </xf>
    <xf numFmtId="37" fontId="6" fillId="0" borderId="7" xfId="2" applyFont="1" applyFill="1" applyBorder="1" applyAlignment="1">
      <alignment horizontal="left" vertical="top"/>
    </xf>
    <xf numFmtId="3" fontId="5" fillId="0" borderId="6" xfId="0" applyNumberFormat="1" applyFont="1" applyFill="1" applyBorder="1" applyAlignment="1">
      <alignment horizontal="right"/>
    </xf>
    <xf numFmtId="0" fontId="6" fillId="0" borderId="15" xfId="0" applyFont="1" applyFill="1" applyBorder="1" applyAlignment="1"/>
    <xf numFmtId="49" fontId="6" fillId="0" borderId="16" xfId="0" applyNumberFormat="1" applyFont="1" applyFill="1" applyBorder="1" applyAlignment="1">
      <alignment horizontal="left" indent="1"/>
    </xf>
    <xf numFmtId="3" fontId="5" fillId="0" borderId="17" xfId="0" applyNumberFormat="1" applyFont="1" applyFill="1" applyBorder="1" applyAlignment="1">
      <alignment horizontal="right"/>
    </xf>
    <xf numFmtId="49" fontId="6" fillId="0" borderId="18" xfId="0" applyNumberFormat="1" applyFont="1" applyFill="1" applyBorder="1" applyAlignment="1">
      <alignment horizontal="left" indent="1"/>
    </xf>
    <xf numFmtId="3" fontId="5" fillId="0" borderId="19" xfId="0" applyNumberFormat="1" applyFont="1" applyFill="1" applyBorder="1" applyAlignment="1">
      <alignment horizontal="right"/>
    </xf>
    <xf numFmtId="3" fontId="2" fillId="0" borderId="0" xfId="0" applyNumberFormat="1" applyFont="1" applyFill="1"/>
    <xf numFmtId="4" fontId="2" fillId="0" borderId="0" xfId="0" applyNumberFormat="1" applyFont="1" applyFill="1"/>
    <xf numFmtId="165" fontId="2" fillId="0" borderId="0" xfId="0" applyNumberFormat="1" applyFont="1" applyFill="1"/>
    <xf numFmtId="0" fontId="13" fillId="0" borderId="0" xfId="0" applyFont="1" applyFill="1"/>
    <xf numFmtId="164" fontId="0" fillId="0" borderId="0" xfId="1" applyFont="1"/>
    <xf numFmtId="164" fontId="0" fillId="0" borderId="0" xfId="0" applyNumberFormat="1"/>
    <xf numFmtId="3" fontId="7" fillId="0" borderId="21" xfId="0" applyNumberFormat="1" applyFont="1" applyFill="1" applyBorder="1" applyAlignment="1">
      <alignment horizontal="right"/>
    </xf>
    <xf numFmtId="3" fontId="7" fillId="0" borderId="14" xfId="0" applyNumberFormat="1" applyFont="1" applyFill="1" applyBorder="1" applyAlignment="1">
      <alignment horizontal="right"/>
    </xf>
    <xf numFmtId="3" fontId="7" fillId="0" borderId="20" xfId="0" applyNumberFormat="1" applyFont="1" applyFill="1" applyBorder="1" applyAlignment="1">
      <alignment horizontal="right"/>
    </xf>
    <xf numFmtId="49" fontId="6" fillId="0" borderId="15" xfId="0" applyNumberFormat="1" applyFont="1" applyFill="1" applyBorder="1" applyAlignment="1">
      <alignment horizontal="left" indent="1"/>
    </xf>
    <xf numFmtId="164" fontId="0" fillId="0" borderId="0" xfId="1" applyFont="1" applyFill="1"/>
    <xf numFmtId="0" fontId="0" fillId="0" borderId="0" xfId="0" applyFill="1"/>
    <xf numFmtId="43" fontId="0" fillId="0" borderId="0" xfId="0" applyNumberFormat="1"/>
    <xf numFmtId="49" fontId="6" fillId="0" borderId="24" xfId="0" applyNumberFormat="1" applyFont="1" applyFill="1" applyBorder="1" applyAlignment="1">
      <alignment horizontal="left" indent="1"/>
    </xf>
    <xf numFmtId="165" fontId="7" fillId="0" borderId="4" xfId="1" applyNumberFormat="1" applyFont="1" applyFill="1" applyBorder="1" applyAlignment="1">
      <alignment horizontal="right"/>
    </xf>
    <xf numFmtId="165" fontId="5" fillId="0" borderId="14" xfId="0" applyNumberFormat="1" applyFont="1" applyFill="1" applyBorder="1" applyAlignment="1">
      <alignment horizontal="right"/>
    </xf>
    <xf numFmtId="165" fontId="5" fillId="0" borderId="4" xfId="0" applyNumberFormat="1" applyFont="1" applyFill="1" applyBorder="1" applyAlignment="1">
      <alignment horizontal="right"/>
    </xf>
    <xf numFmtId="3" fontId="5" fillId="2" borderId="10" xfId="0" applyNumberFormat="1" applyFont="1" applyFill="1" applyBorder="1" applyAlignment="1">
      <alignment horizontal="right"/>
    </xf>
    <xf numFmtId="49" fontId="6" fillId="2" borderId="7" xfId="0" applyNumberFormat="1" applyFont="1" applyFill="1" applyBorder="1" applyAlignment="1">
      <alignment horizontal="left" indent="2"/>
    </xf>
    <xf numFmtId="3" fontId="7" fillId="2" borderId="10" xfId="0" applyNumberFormat="1" applyFont="1" applyFill="1" applyBorder="1" applyAlignment="1">
      <alignment horizontal="right"/>
    </xf>
    <xf numFmtId="0" fontId="0" fillId="2" borderId="0" xfId="0" applyFill="1"/>
    <xf numFmtId="3" fontId="5" fillId="2" borderId="13" xfId="0" applyNumberFormat="1" applyFont="1" applyFill="1" applyBorder="1" applyAlignment="1">
      <alignment horizontal="right"/>
    </xf>
    <xf numFmtId="166" fontId="0" fillId="0" borderId="0" xfId="1" applyNumberFormat="1" applyFont="1"/>
    <xf numFmtId="166" fontId="1" fillId="0" borderId="0" xfId="1" applyNumberFormat="1" applyFont="1"/>
    <xf numFmtId="166" fontId="1" fillId="0" borderId="0" xfId="1" applyNumberFormat="1" applyFont="1" applyFill="1"/>
    <xf numFmtId="165" fontId="7" fillId="0" borderId="4" xfId="0" applyNumberFormat="1" applyFont="1" applyFill="1" applyBorder="1" applyAlignment="1">
      <alignment horizontal="right"/>
    </xf>
    <xf numFmtId="49" fontId="10" fillId="3" borderId="3" xfId="0" applyNumberFormat="1" applyFont="1" applyFill="1" applyBorder="1" applyAlignment="1">
      <alignment horizontal="left" indent="2"/>
    </xf>
    <xf numFmtId="165" fontId="7" fillId="3" borderId="4" xfId="1" applyNumberFormat="1" applyFont="1" applyFill="1" applyBorder="1" applyAlignment="1">
      <alignment horizontal="right"/>
    </xf>
    <xf numFmtId="165" fontId="7" fillId="3" borderId="4" xfId="0" applyNumberFormat="1" applyFont="1" applyFill="1" applyBorder="1" applyAlignment="1">
      <alignment horizontal="right"/>
    </xf>
    <xf numFmtId="167" fontId="1" fillId="0" borderId="0" xfId="1" applyNumberFormat="1" applyFont="1"/>
    <xf numFmtId="49" fontId="10" fillId="3" borderId="3" xfId="0" applyNumberFormat="1" applyFont="1" applyFill="1" applyBorder="1" applyAlignment="1">
      <alignment horizontal="left" indent="4"/>
    </xf>
    <xf numFmtId="164" fontId="7" fillId="3" borderId="4" xfId="1" applyFont="1" applyFill="1" applyBorder="1" applyAlignment="1">
      <alignment horizontal="right"/>
    </xf>
    <xf numFmtId="3" fontId="7" fillId="3" borderId="4" xfId="0" applyNumberFormat="1" applyFont="1" applyFill="1" applyBorder="1" applyAlignment="1">
      <alignment horizontal="right"/>
    </xf>
    <xf numFmtId="49" fontId="6" fillId="4" borderId="16" xfId="0" applyNumberFormat="1" applyFont="1" applyFill="1" applyBorder="1" applyAlignment="1">
      <alignment horizontal="left" indent="1"/>
    </xf>
    <xf numFmtId="3" fontId="5" fillId="4" borderId="9" xfId="0" applyNumberFormat="1" applyFont="1" applyFill="1" applyBorder="1" applyAlignment="1">
      <alignment horizontal="right"/>
    </xf>
    <xf numFmtId="49" fontId="6" fillId="4" borderId="18" xfId="0" applyNumberFormat="1" applyFont="1" applyFill="1" applyBorder="1" applyAlignment="1">
      <alignment horizontal="left" indent="1"/>
    </xf>
    <xf numFmtId="0" fontId="6" fillId="4" borderId="15" xfId="0" applyFont="1" applyFill="1" applyBorder="1" applyAlignment="1"/>
    <xf numFmtId="0" fontId="8" fillId="4" borderId="9" xfId="0" applyFont="1" applyFill="1" applyBorder="1" applyAlignment="1"/>
    <xf numFmtId="37" fontId="6" fillId="4" borderId="7" xfId="2" applyFont="1" applyFill="1" applyBorder="1" applyAlignment="1">
      <alignment horizontal="left" vertical="top"/>
    </xf>
    <xf numFmtId="37" fontId="6" fillId="4" borderId="15" xfId="2" applyFont="1" applyFill="1" applyBorder="1" applyAlignment="1">
      <alignment horizontal="left" vertical="top"/>
    </xf>
    <xf numFmtId="165" fontId="5" fillId="4" borderId="9" xfId="1" applyNumberFormat="1" applyFont="1" applyFill="1" applyBorder="1" applyAlignment="1">
      <alignment horizontal="right"/>
    </xf>
    <xf numFmtId="165" fontId="5" fillId="4" borderId="4" xfId="1" applyNumberFormat="1" applyFont="1" applyFill="1" applyBorder="1" applyAlignment="1">
      <alignment horizontal="right"/>
    </xf>
    <xf numFmtId="165" fontId="5" fillId="4" borderId="17" xfId="1" applyNumberFormat="1" applyFont="1" applyFill="1" applyBorder="1" applyAlignment="1">
      <alignment horizontal="right"/>
    </xf>
    <xf numFmtId="165" fontId="5" fillId="4" borderId="19" xfId="1" applyNumberFormat="1" applyFont="1" applyFill="1" applyBorder="1" applyAlignment="1">
      <alignment horizontal="right"/>
    </xf>
    <xf numFmtId="49" fontId="6" fillId="4" borderId="24" xfId="0" applyNumberFormat="1" applyFont="1" applyFill="1" applyBorder="1" applyAlignment="1">
      <alignment horizontal="left" indent="1"/>
    </xf>
    <xf numFmtId="165" fontId="5" fillId="4" borderId="2" xfId="1" applyNumberFormat="1" applyFont="1" applyFill="1" applyBorder="1" applyAlignment="1">
      <alignment horizontal="right"/>
    </xf>
    <xf numFmtId="49" fontId="6" fillId="4" borderId="7" xfId="0" applyNumberFormat="1" applyFont="1" applyFill="1" applyBorder="1" applyAlignment="1">
      <alignment horizontal="left" indent="1"/>
    </xf>
    <xf numFmtId="165" fontId="5" fillId="4" borderId="25" xfId="1" applyNumberFormat="1" applyFont="1" applyFill="1" applyBorder="1" applyAlignment="1">
      <alignment horizontal="right"/>
    </xf>
    <xf numFmtId="49" fontId="6" fillId="4" borderId="26" xfId="0" applyNumberFormat="1" applyFont="1" applyFill="1" applyBorder="1" applyAlignment="1">
      <alignment horizontal="left" indent="1"/>
    </xf>
    <xf numFmtId="165" fontId="5" fillId="4" borderId="27" xfId="1" applyNumberFormat="1" applyFont="1" applyFill="1" applyBorder="1" applyAlignment="1">
      <alignment horizontal="right"/>
    </xf>
    <xf numFmtId="0" fontId="8" fillId="4" borderId="15" xfId="0" applyFont="1" applyFill="1" applyBorder="1" applyAlignment="1"/>
    <xf numFmtId="0" fontId="8" fillId="4" borderId="7" xfId="0" applyFont="1" applyFill="1" applyBorder="1" applyAlignment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0" borderId="22" xfId="0" applyFont="1" applyFill="1" applyBorder="1" applyAlignment="1" applyProtection="1">
      <alignment horizontal="center" vertical="center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horizontal="center" vertical="center"/>
    </xf>
    <xf numFmtId="0" fontId="8" fillId="5" borderId="9" xfId="0" applyFont="1" applyFill="1" applyBorder="1" applyAlignment="1"/>
    <xf numFmtId="3" fontId="5" fillId="5" borderId="10" xfId="0" applyNumberFormat="1" applyFont="1" applyFill="1" applyBorder="1" applyAlignment="1">
      <alignment horizontal="right"/>
    </xf>
    <xf numFmtId="0" fontId="8" fillId="5" borderId="10" xfId="0" applyFont="1" applyFill="1" applyBorder="1" applyAlignment="1"/>
    <xf numFmtId="165" fontId="5" fillId="5" borderId="10" xfId="0" applyNumberFormat="1" applyFont="1" applyFill="1" applyBorder="1" applyAlignment="1">
      <alignment horizontal="right"/>
    </xf>
    <xf numFmtId="165" fontId="5" fillId="5" borderId="10" xfId="0" applyNumberFormat="1" applyFont="1" applyFill="1" applyBorder="1" applyAlignment="1">
      <alignment horizontal="center"/>
    </xf>
    <xf numFmtId="0" fontId="8" fillId="5" borderId="2" xfId="0" applyFont="1" applyFill="1" applyBorder="1" applyAlignment="1"/>
    <xf numFmtId="3" fontId="5" fillId="5" borderId="2" xfId="0" applyNumberFormat="1" applyFont="1" applyFill="1" applyBorder="1" applyAlignment="1">
      <alignment horizontal="right"/>
    </xf>
  </cellXfs>
  <cellStyles count="3">
    <cellStyle name="Millares" xfId="1" builtinId="3"/>
    <cellStyle name="Normal" xfId="0" builtinId="0"/>
    <cellStyle name="Normal_E-98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142875</xdr:rowOff>
    </xdr:from>
    <xdr:to>
      <xdr:col>1</xdr:col>
      <xdr:colOff>676275</xdr:colOff>
      <xdr:row>4</xdr:row>
      <xdr:rowOff>117502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EEAE67B-5D56-4E37-AB00-AEC12ACD1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42875"/>
          <a:ext cx="4857750" cy="774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142875</xdr:rowOff>
    </xdr:from>
    <xdr:to>
      <xdr:col>1</xdr:col>
      <xdr:colOff>676275</xdr:colOff>
      <xdr:row>4</xdr:row>
      <xdr:rowOff>117502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74D4DB-6B13-4A40-A713-C363B85F8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42875"/>
          <a:ext cx="4857750" cy="774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J316"/>
  <sheetViews>
    <sheetView topLeftCell="A247" zoomScale="70" zoomScaleNormal="70" workbookViewId="0">
      <selection activeCell="A280" sqref="A280"/>
    </sheetView>
  </sheetViews>
  <sheetFormatPr baseColWidth="10" defaultRowHeight="15.75" x14ac:dyDescent="0.25"/>
  <cols>
    <col min="1" max="1" width="66.28515625" style="1" customWidth="1"/>
    <col min="2" max="5" width="23.5703125" style="1" customWidth="1"/>
    <col min="6" max="6" width="19.28515625" style="97" bestFit="1" customWidth="1"/>
    <col min="7" max="7" width="18.140625" style="78" bestFit="1" customWidth="1"/>
    <col min="8" max="8" width="17.28515625" bestFit="1" customWidth="1"/>
    <col min="9" max="9" width="17.28515625" style="78" bestFit="1" customWidth="1"/>
    <col min="10" max="10" width="15.28515625" bestFit="1" customWidth="1"/>
    <col min="257" max="257" width="59.85546875" customWidth="1"/>
    <col min="258" max="261" width="23.5703125" customWidth="1"/>
    <col min="262" max="262" width="15.28515625" bestFit="1" customWidth="1"/>
    <col min="513" max="513" width="59.85546875" customWidth="1"/>
    <col min="514" max="517" width="23.5703125" customWidth="1"/>
    <col min="518" max="518" width="15.28515625" bestFit="1" customWidth="1"/>
    <col min="769" max="769" width="59.85546875" customWidth="1"/>
    <col min="770" max="773" width="23.5703125" customWidth="1"/>
    <col min="774" max="774" width="15.28515625" bestFit="1" customWidth="1"/>
    <col min="1025" max="1025" width="59.85546875" customWidth="1"/>
    <col min="1026" max="1029" width="23.5703125" customWidth="1"/>
    <col min="1030" max="1030" width="15.28515625" bestFit="1" customWidth="1"/>
    <col min="1281" max="1281" width="59.85546875" customWidth="1"/>
    <col min="1282" max="1285" width="23.5703125" customWidth="1"/>
    <col min="1286" max="1286" width="15.28515625" bestFit="1" customWidth="1"/>
    <col min="1537" max="1537" width="59.85546875" customWidth="1"/>
    <col min="1538" max="1541" width="23.5703125" customWidth="1"/>
    <col min="1542" max="1542" width="15.28515625" bestFit="1" customWidth="1"/>
    <col min="1793" max="1793" width="59.85546875" customWidth="1"/>
    <col min="1794" max="1797" width="23.5703125" customWidth="1"/>
    <col min="1798" max="1798" width="15.28515625" bestFit="1" customWidth="1"/>
    <col min="2049" max="2049" width="59.85546875" customWidth="1"/>
    <col min="2050" max="2053" width="23.5703125" customWidth="1"/>
    <col min="2054" max="2054" width="15.28515625" bestFit="1" customWidth="1"/>
    <col min="2305" max="2305" width="59.85546875" customWidth="1"/>
    <col min="2306" max="2309" width="23.5703125" customWidth="1"/>
    <col min="2310" max="2310" width="15.28515625" bestFit="1" customWidth="1"/>
    <col min="2561" max="2561" width="59.85546875" customWidth="1"/>
    <col min="2562" max="2565" width="23.5703125" customWidth="1"/>
    <col min="2566" max="2566" width="15.28515625" bestFit="1" customWidth="1"/>
    <col min="2817" max="2817" width="59.85546875" customWidth="1"/>
    <col min="2818" max="2821" width="23.5703125" customWidth="1"/>
    <col min="2822" max="2822" width="15.28515625" bestFit="1" customWidth="1"/>
    <col min="3073" max="3073" width="59.85546875" customWidth="1"/>
    <col min="3074" max="3077" width="23.5703125" customWidth="1"/>
    <col min="3078" max="3078" width="15.28515625" bestFit="1" customWidth="1"/>
    <col min="3329" max="3329" width="59.85546875" customWidth="1"/>
    <col min="3330" max="3333" width="23.5703125" customWidth="1"/>
    <col min="3334" max="3334" width="15.28515625" bestFit="1" customWidth="1"/>
    <col min="3585" max="3585" width="59.85546875" customWidth="1"/>
    <col min="3586" max="3589" width="23.5703125" customWidth="1"/>
    <col min="3590" max="3590" width="15.28515625" bestFit="1" customWidth="1"/>
    <col min="3841" max="3841" width="59.85546875" customWidth="1"/>
    <col min="3842" max="3845" width="23.5703125" customWidth="1"/>
    <col min="3846" max="3846" width="15.28515625" bestFit="1" customWidth="1"/>
    <col min="4097" max="4097" width="59.85546875" customWidth="1"/>
    <col min="4098" max="4101" width="23.5703125" customWidth="1"/>
    <col min="4102" max="4102" width="15.28515625" bestFit="1" customWidth="1"/>
    <col min="4353" max="4353" width="59.85546875" customWidth="1"/>
    <col min="4354" max="4357" width="23.5703125" customWidth="1"/>
    <col min="4358" max="4358" width="15.28515625" bestFit="1" customWidth="1"/>
    <col min="4609" max="4609" width="59.85546875" customWidth="1"/>
    <col min="4610" max="4613" width="23.5703125" customWidth="1"/>
    <col min="4614" max="4614" width="15.28515625" bestFit="1" customWidth="1"/>
    <col min="4865" max="4865" width="59.85546875" customWidth="1"/>
    <col min="4866" max="4869" width="23.5703125" customWidth="1"/>
    <col min="4870" max="4870" width="15.28515625" bestFit="1" customWidth="1"/>
    <col min="5121" max="5121" width="59.85546875" customWidth="1"/>
    <col min="5122" max="5125" width="23.5703125" customWidth="1"/>
    <col min="5126" max="5126" width="15.28515625" bestFit="1" customWidth="1"/>
    <col min="5377" max="5377" width="59.85546875" customWidth="1"/>
    <col min="5378" max="5381" width="23.5703125" customWidth="1"/>
    <col min="5382" max="5382" width="15.28515625" bestFit="1" customWidth="1"/>
    <col min="5633" max="5633" width="59.85546875" customWidth="1"/>
    <col min="5634" max="5637" width="23.5703125" customWidth="1"/>
    <col min="5638" max="5638" width="15.28515625" bestFit="1" customWidth="1"/>
    <col min="5889" max="5889" width="59.85546875" customWidth="1"/>
    <col min="5890" max="5893" width="23.5703125" customWidth="1"/>
    <col min="5894" max="5894" width="15.28515625" bestFit="1" customWidth="1"/>
    <col min="6145" max="6145" width="59.85546875" customWidth="1"/>
    <col min="6146" max="6149" width="23.5703125" customWidth="1"/>
    <col min="6150" max="6150" width="15.28515625" bestFit="1" customWidth="1"/>
    <col min="6401" max="6401" width="59.85546875" customWidth="1"/>
    <col min="6402" max="6405" width="23.5703125" customWidth="1"/>
    <col min="6406" max="6406" width="15.28515625" bestFit="1" customWidth="1"/>
    <col min="6657" max="6657" width="59.85546875" customWidth="1"/>
    <col min="6658" max="6661" width="23.5703125" customWidth="1"/>
    <col min="6662" max="6662" width="15.28515625" bestFit="1" customWidth="1"/>
    <col min="6913" max="6913" width="59.85546875" customWidth="1"/>
    <col min="6914" max="6917" width="23.5703125" customWidth="1"/>
    <col min="6918" max="6918" width="15.28515625" bestFit="1" customWidth="1"/>
    <col min="7169" max="7169" width="59.85546875" customWidth="1"/>
    <col min="7170" max="7173" width="23.5703125" customWidth="1"/>
    <col min="7174" max="7174" width="15.28515625" bestFit="1" customWidth="1"/>
    <col min="7425" max="7425" width="59.85546875" customWidth="1"/>
    <col min="7426" max="7429" width="23.5703125" customWidth="1"/>
    <col min="7430" max="7430" width="15.28515625" bestFit="1" customWidth="1"/>
    <col min="7681" max="7681" width="59.85546875" customWidth="1"/>
    <col min="7682" max="7685" width="23.5703125" customWidth="1"/>
    <col min="7686" max="7686" width="15.28515625" bestFit="1" customWidth="1"/>
    <col min="7937" max="7937" width="59.85546875" customWidth="1"/>
    <col min="7938" max="7941" width="23.5703125" customWidth="1"/>
    <col min="7942" max="7942" width="15.28515625" bestFit="1" customWidth="1"/>
    <col min="8193" max="8193" width="59.85546875" customWidth="1"/>
    <col min="8194" max="8197" width="23.5703125" customWidth="1"/>
    <col min="8198" max="8198" width="15.28515625" bestFit="1" customWidth="1"/>
    <col min="8449" max="8449" width="59.85546875" customWidth="1"/>
    <col min="8450" max="8453" width="23.5703125" customWidth="1"/>
    <col min="8454" max="8454" width="15.28515625" bestFit="1" customWidth="1"/>
    <col min="8705" max="8705" width="59.85546875" customWidth="1"/>
    <col min="8706" max="8709" width="23.5703125" customWidth="1"/>
    <col min="8710" max="8710" width="15.28515625" bestFit="1" customWidth="1"/>
    <col min="8961" max="8961" width="59.85546875" customWidth="1"/>
    <col min="8962" max="8965" width="23.5703125" customWidth="1"/>
    <col min="8966" max="8966" width="15.28515625" bestFit="1" customWidth="1"/>
    <col min="9217" max="9217" width="59.85546875" customWidth="1"/>
    <col min="9218" max="9221" width="23.5703125" customWidth="1"/>
    <col min="9222" max="9222" width="15.28515625" bestFit="1" customWidth="1"/>
    <col min="9473" max="9473" width="59.85546875" customWidth="1"/>
    <col min="9474" max="9477" width="23.5703125" customWidth="1"/>
    <col min="9478" max="9478" width="15.28515625" bestFit="1" customWidth="1"/>
    <col min="9729" max="9729" width="59.85546875" customWidth="1"/>
    <col min="9730" max="9733" width="23.5703125" customWidth="1"/>
    <col min="9734" max="9734" width="15.28515625" bestFit="1" customWidth="1"/>
    <col min="9985" max="9985" width="59.85546875" customWidth="1"/>
    <col min="9986" max="9989" width="23.5703125" customWidth="1"/>
    <col min="9990" max="9990" width="15.28515625" bestFit="1" customWidth="1"/>
    <col min="10241" max="10241" width="59.85546875" customWidth="1"/>
    <col min="10242" max="10245" width="23.5703125" customWidth="1"/>
    <col min="10246" max="10246" width="15.28515625" bestFit="1" customWidth="1"/>
    <col min="10497" max="10497" width="59.85546875" customWidth="1"/>
    <col min="10498" max="10501" width="23.5703125" customWidth="1"/>
    <col min="10502" max="10502" width="15.28515625" bestFit="1" customWidth="1"/>
    <col min="10753" max="10753" width="59.85546875" customWidth="1"/>
    <col min="10754" max="10757" width="23.5703125" customWidth="1"/>
    <col min="10758" max="10758" width="15.28515625" bestFit="1" customWidth="1"/>
    <col min="11009" max="11009" width="59.85546875" customWidth="1"/>
    <col min="11010" max="11013" width="23.5703125" customWidth="1"/>
    <col min="11014" max="11014" width="15.28515625" bestFit="1" customWidth="1"/>
    <col min="11265" max="11265" width="59.85546875" customWidth="1"/>
    <col min="11266" max="11269" width="23.5703125" customWidth="1"/>
    <col min="11270" max="11270" width="15.28515625" bestFit="1" customWidth="1"/>
    <col min="11521" max="11521" width="59.85546875" customWidth="1"/>
    <col min="11522" max="11525" width="23.5703125" customWidth="1"/>
    <col min="11526" max="11526" width="15.28515625" bestFit="1" customWidth="1"/>
    <col min="11777" max="11777" width="59.85546875" customWidth="1"/>
    <col min="11778" max="11781" width="23.5703125" customWidth="1"/>
    <col min="11782" max="11782" width="15.28515625" bestFit="1" customWidth="1"/>
    <col min="12033" max="12033" width="59.85546875" customWidth="1"/>
    <col min="12034" max="12037" width="23.5703125" customWidth="1"/>
    <col min="12038" max="12038" width="15.28515625" bestFit="1" customWidth="1"/>
    <col min="12289" max="12289" width="59.85546875" customWidth="1"/>
    <col min="12290" max="12293" width="23.5703125" customWidth="1"/>
    <col min="12294" max="12294" width="15.28515625" bestFit="1" customWidth="1"/>
    <col min="12545" max="12545" width="59.85546875" customWidth="1"/>
    <col min="12546" max="12549" width="23.5703125" customWidth="1"/>
    <col min="12550" max="12550" width="15.28515625" bestFit="1" customWidth="1"/>
    <col min="12801" max="12801" width="59.85546875" customWidth="1"/>
    <col min="12802" max="12805" width="23.5703125" customWidth="1"/>
    <col min="12806" max="12806" width="15.28515625" bestFit="1" customWidth="1"/>
    <col min="13057" max="13057" width="59.85546875" customWidth="1"/>
    <col min="13058" max="13061" width="23.5703125" customWidth="1"/>
    <col min="13062" max="13062" width="15.28515625" bestFit="1" customWidth="1"/>
    <col min="13313" max="13313" width="59.85546875" customWidth="1"/>
    <col min="13314" max="13317" width="23.5703125" customWidth="1"/>
    <col min="13318" max="13318" width="15.28515625" bestFit="1" customWidth="1"/>
    <col min="13569" max="13569" width="59.85546875" customWidth="1"/>
    <col min="13570" max="13573" width="23.5703125" customWidth="1"/>
    <col min="13574" max="13574" width="15.28515625" bestFit="1" customWidth="1"/>
    <col min="13825" max="13825" width="59.85546875" customWidth="1"/>
    <col min="13826" max="13829" width="23.5703125" customWidth="1"/>
    <col min="13830" max="13830" width="15.28515625" bestFit="1" customWidth="1"/>
    <col min="14081" max="14081" width="59.85546875" customWidth="1"/>
    <col min="14082" max="14085" width="23.5703125" customWidth="1"/>
    <col min="14086" max="14086" width="15.28515625" bestFit="1" customWidth="1"/>
    <col min="14337" max="14337" width="59.85546875" customWidth="1"/>
    <col min="14338" max="14341" width="23.5703125" customWidth="1"/>
    <col min="14342" max="14342" width="15.28515625" bestFit="1" customWidth="1"/>
    <col min="14593" max="14593" width="59.85546875" customWidth="1"/>
    <col min="14594" max="14597" width="23.5703125" customWidth="1"/>
    <col min="14598" max="14598" width="15.28515625" bestFit="1" customWidth="1"/>
    <col min="14849" max="14849" width="59.85546875" customWidth="1"/>
    <col min="14850" max="14853" width="23.5703125" customWidth="1"/>
    <col min="14854" max="14854" width="15.28515625" bestFit="1" customWidth="1"/>
    <col min="15105" max="15105" width="59.85546875" customWidth="1"/>
    <col min="15106" max="15109" width="23.5703125" customWidth="1"/>
    <col min="15110" max="15110" width="15.28515625" bestFit="1" customWidth="1"/>
    <col min="15361" max="15361" width="59.85546875" customWidth="1"/>
    <col min="15362" max="15365" width="23.5703125" customWidth="1"/>
    <col min="15366" max="15366" width="15.28515625" bestFit="1" customWidth="1"/>
    <col min="15617" max="15617" width="59.85546875" customWidth="1"/>
    <col min="15618" max="15621" width="23.5703125" customWidth="1"/>
    <col min="15622" max="15622" width="15.28515625" bestFit="1" customWidth="1"/>
    <col min="15873" max="15873" width="59.85546875" customWidth="1"/>
    <col min="15874" max="15877" width="23.5703125" customWidth="1"/>
    <col min="15878" max="15878" width="15.28515625" bestFit="1" customWidth="1"/>
    <col min="16129" max="16129" width="59.85546875" customWidth="1"/>
    <col min="16130" max="16133" width="23.5703125" customWidth="1"/>
    <col min="16134" max="16134" width="15.28515625" bestFit="1" customWidth="1"/>
  </cols>
  <sheetData>
    <row r="2" spans="1:9" x14ac:dyDescent="0.25">
      <c r="A2" s="126"/>
      <c r="B2" s="126"/>
      <c r="C2" s="126"/>
      <c r="D2" s="126"/>
      <c r="E2" s="126"/>
      <c r="F2" s="96"/>
      <c r="I2"/>
    </row>
    <row r="3" spans="1:9" x14ac:dyDescent="0.25">
      <c r="A3" s="2"/>
      <c r="C3" s="3"/>
      <c r="E3" s="3"/>
      <c r="F3" s="96"/>
      <c r="I3"/>
    </row>
    <row r="4" spans="1:9" x14ac:dyDescent="0.25">
      <c r="A4" s="126"/>
      <c r="B4" s="126"/>
      <c r="C4" s="126"/>
      <c r="D4" s="126"/>
      <c r="E4" s="126"/>
      <c r="F4" s="96"/>
      <c r="I4"/>
    </row>
    <row r="5" spans="1:9" x14ac:dyDescent="0.25">
      <c r="C5" s="3"/>
      <c r="E5" s="3"/>
      <c r="F5" s="96"/>
      <c r="I5"/>
    </row>
    <row r="7" spans="1:9" x14ac:dyDescent="0.25">
      <c r="A7" s="127" t="s">
        <v>269</v>
      </c>
      <c r="B7" s="127"/>
      <c r="C7" s="127"/>
      <c r="D7" s="127"/>
      <c r="E7" s="127"/>
      <c r="F7" s="96"/>
      <c r="I7"/>
    </row>
    <row r="8" spans="1:9" x14ac:dyDescent="0.25">
      <c r="A8" s="4"/>
      <c r="B8" s="4"/>
      <c r="C8" s="5"/>
      <c r="D8" s="4"/>
      <c r="E8" s="5"/>
      <c r="F8" s="96"/>
      <c r="I8"/>
    </row>
    <row r="9" spans="1:9" x14ac:dyDescent="0.25">
      <c r="A9" s="6"/>
      <c r="B9" s="5"/>
      <c r="C9" s="5"/>
      <c r="D9" s="7"/>
      <c r="E9" s="5"/>
      <c r="F9" s="96"/>
      <c r="I9"/>
    </row>
    <row r="10" spans="1:9" x14ac:dyDescent="0.25">
      <c r="A10" s="6"/>
      <c r="B10" s="5"/>
      <c r="C10" s="5"/>
      <c r="D10" s="8"/>
      <c r="E10" s="5"/>
      <c r="F10" s="96"/>
      <c r="I10"/>
    </row>
    <row r="11" spans="1:9" ht="16.5" thickBot="1" x14ac:dyDescent="0.3">
      <c r="A11" s="9"/>
      <c r="B11" s="10"/>
      <c r="C11" s="10"/>
      <c r="D11" s="11"/>
      <c r="E11" s="10"/>
      <c r="F11" s="96"/>
      <c r="I11"/>
    </row>
    <row r="12" spans="1:9" ht="15.75" customHeight="1" x14ac:dyDescent="0.25">
      <c r="A12" s="12"/>
      <c r="B12" s="128" t="s">
        <v>0</v>
      </c>
      <c r="C12" s="131" t="s">
        <v>1</v>
      </c>
      <c r="D12" s="134" t="s">
        <v>2</v>
      </c>
      <c r="E12" s="131" t="s">
        <v>3</v>
      </c>
      <c r="F12" s="96"/>
      <c r="I12"/>
    </row>
    <row r="13" spans="1:9" x14ac:dyDescent="0.25">
      <c r="A13" s="13" t="s">
        <v>4</v>
      </c>
      <c r="B13" s="129"/>
      <c r="C13" s="132"/>
      <c r="D13" s="135"/>
      <c r="E13" s="132"/>
      <c r="F13" s="96"/>
      <c r="I13"/>
    </row>
    <row r="14" spans="1:9" ht="36" customHeight="1" thickBot="1" x14ac:dyDescent="0.3">
      <c r="A14" s="14"/>
      <c r="B14" s="130"/>
      <c r="C14" s="133"/>
      <c r="D14" s="136"/>
      <c r="E14" s="133"/>
      <c r="F14" s="96"/>
      <c r="I14"/>
    </row>
    <row r="15" spans="1:9" ht="18" thickBot="1" x14ac:dyDescent="0.35">
      <c r="A15" s="15"/>
      <c r="B15" s="16"/>
      <c r="C15" s="17"/>
      <c r="D15" s="16"/>
      <c r="E15" s="16"/>
      <c r="F15" s="96"/>
      <c r="I15"/>
    </row>
    <row r="16" spans="1:9" ht="17.25" thickTop="1" thickBot="1" x14ac:dyDescent="0.3">
      <c r="A16" s="18" t="s">
        <v>5</v>
      </c>
      <c r="B16" s="19">
        <v>147231712138</v>
      </c>
      <c r="C16" s="19">
        <v>4622139887</v>
      </c>
      <c r="D16" s="19">
        <v>26960306581</v>
      </c>
      <c r="E16" s="19">
        <v>178814158606</v>
      </c>
      <c r="F16" s="96"/>
      <c r="I16"/>
    </row>
    <row r="17" spans="1:9" ht="17.25" thickTop="1" thickBot="1" x14ac:dyDescent="0.3">
      <c r="A17" s="20" t="s">
        <v>6</v>
      </c>
      <c r="B17" s="19">
        <v>94679332066</v>
      </c>
      <c r="C17" s="19">
        <v>3231090874</v>
      </c>
      <c r="D17" s="19">
        <v>6486831722</v>
      </c>
      <c r="E17" s="19">
        <v>104397254662</v>
      </c>
      <c r="F17" s="96"/>
      <c r="I17"/>
    </row>
    <row r="18" spans="1:9" ht="17.25" thickTop="1" thickBot="1" x14ac:dyDescent="0.3">
      <c r="A18" s="21" t="s">
        <v>7</v>
      </c>
      <c r="B18" s="19">
        <v>22766959847</v>
      </c>
      <c r="C18" s="19">
        <v>509133774</v>
      </c>
      <c r="D18" s="19">
        <v>5817264922</v>
      </c>
      <c r="E18" s="19">
        <v>29093358543</v>
      </c>
      <c r="F18" s="96"/>
      <c r="I18"/>
    </row>
    <row r="19" spans="1:9" ht="16.5" thickTop="1" x14ac:dyDescent="0.25">
      <c r="A19" s="22" t="s">
        <v>8</v>
      </c>
      <c r="B19" s="23">
        <v>21145555796</v>
      </c>
      <c r="C19" s="24">
        <v>472903804</v>
      </c>
      <c r="D19" s="23">
        <v>5404614900</v>
      </c>
      <c r="E19" s="23">
        <v>27023074500</v>
      </c>
      <c r="F19" s="96"/>
      <c r="I19"/>
    </row>
    <row r="20" spans="1:9" x14ac:dyDescent="0.25">
      <c r="A20" s="22" t="s">
        <v>9</v>
      </c>
      <c r="B20" s="23">
        <v>1609422368</v>
      </c>
      <c r="C20" s="24">
        <v>35993471</v>
      </c>
      <c r="D20" s="23">
        <v>411353960</v>
      </c>
      <c r="E20" s="23">
        <v>2056769799</v>
      </c>
      <c r="F20" s="96"/>
      <c r="I20"/>
    </row>
    <row r="21" spans="1:9" x14ac:dyDescent="0.25">
      <c r="A21" s="22" t="s">
        <v>10</v>
      </c>
      <c r="B21" s="23">
        <v>5070842</v>
      </c>
      <c r="C21" s="24">
        <v>113405</v>
      </c>
      <c r="D21" s="23">
        <v>1296062</v>
      </c>
      <c r="E21" s="23">
        <v>6480309</v>
      </c>
      <c r="F21" s="96"/>
      <c r="I21"/>
    </row>
    <row r="22" spans="1:9" x14ac:dyDescent="0.25">
      <c r="A22" s="22" t="s">
        <v>11</v>
      </c>
      <c r="B22" s="23">
        <v>6910841</v>
      </c>
      <c r="C22" s="24">
        <v>123094</v>
      </c>
      <c r="D22" s="23"/>
      <c r="E22" s="23">
        <v>7033935</v>
      </c>
      <c r="F22" s="96"/>
      <c r="I22"/>
    </row>
    <row r="23" spans="1:9" ht="16.5" thickBot="1" x14ac:dyDescent="0.3">
      <c r="A23" s="22" t="s">
        <v>233</v>
      </c>
      <c r="B23" s="23"/>
      <c r="C23" s="24"/>
      <c r="D23" s="23"/>
      <c r="E23" s="23">
        <v>0</v>
      </c>
      <c r="F23" s="96"/>
      <c r="I23"/>
    </row>
    <row r="24" spans="1:9" ht="17.25" thickTop="1" thickBot="1" x14ac:dyDescent="0.3">
      <c r="A24" s="21" t="s">
        <v>12</v>
      </c>
      <c r="B24" s="19">
        <v>71912372219</v>
      </c>
      <c r="C24" s="19">
        <v>2721957100</v>
      </c>
      <c r="D24" s="19">
        <v>669566800</v>
      </c>
      <c r="E24" s="19">
        <v>75303896119</v>
      </c>
      <c r="F24" s="96"/>
      <c r="I24"/>
    </row>
    <row r="25" spans="1:9" ht="17.25" thickTop="1" thickBot="1" x14ac:dyDescent="0.3">
      <c r="A25" s="25" t="s">
        <v>13</v>
      </c>
      <c r="B25" s="26">
        <v>62993916600</v>
      </c>
      <c r="C25" s="26"/>
      <c r="D25" s="26"/>
      <c r="E25" s="26">
        <v>62993916600</v>
      </c>
      <c r="F25" s="96"/>
      <c r="I25"/>
    </row>
    <row r="26" spans="1:9" ht="17.25" thickTop="1" thickBot="1" x14ac:dyDescent="0.3">
      <c r="A26" s="25" t="s">
        <v>14</v>
      </c>
      <c r="B26" s="19">
        <v>5036500000</v>
      </c>
      <c r="C26" s="19"/>
      <c r="D26" s="19"/>
      <c r="E26" s="19">
        <v>5036500000</v>
      </c>
      <c r="F26" s="96"/>
      <c r="I26"/>
    </row>
    <row r="27" spans="1:9" ht="16.5" thickTop="1" x14ac:dyDescent="0.25">
      <c r="A27" s="25" t="s">
        <v>15</v>
      </c>
      <c r="B27" s="27">
        <v>3881955619</v>
      </c>
      <c r="C27" s="27">
        <v>2721957100</v>
      </c>
      <c r="D27" s="27">
        <v>669566800</v>
      </c>
      <c r="E27" s="27">
        <v>7273479519</v>
      </c>
      <c r="F27" s="96"/>
      <c r="I27"/>
    </row>
    <row r="28" spans="1:9" x14ac:dyDescent="0.25">
      <c r="A28" s="28" t="s">
        <v>16</v>
      </c>
      <c r="B28" s="23">
        <v>8499600</v>
      </c>
      <c r="C28" s="24"/>
      <c r="D28" s="23"/>
      <c r="E28" s="23">
        <v>8499600</v>
      </c>
      <c r="F28" s="96"/>
      <c r="I28"/>
    </row>
    <row r="29" spans="1:9" x14ac:dyDescent="0.25">
      <c r="A29" s="28" t="s">
        <v>17</v>
      </c>
      <c r="B29" s="23"/>
      <c r="C29" s="24"/>
      <c r="D29" s="23"/>
      <c r="E29" s="23">
        <v>0</v>
      </c>
      <c r="F29" s="96"/>
      <c r="I29"/>
    </row>
    <row r="30" spans="1:9" x14ac:dyDescent="0.25">
      <c r="A30" s="28" t="s">
        <v>18</v>
      </c>
      <c r="B30" s="23"/>
      <c r="C30" s="24"/>
      <c r="D30" s="23"/>
      <c r="E30" s="23">
        <v>0</v>
      </c>
      <c r="F30" s="96"/>
      <c r="I30"/>
    </row>
    <row r="31" spans="1:9" x14ac:dyDescent="0.25">
      <c r="A31" s="28" t="s">
        <v>19</v>
      </c>
      <c r="B31" s="23">
        <v>36000000</v>
      </c>
      <c r="C31" s="24"/>
      <c r="D31" s="23"/>
      <c r="E31" s="23">
        <v>36000000</v>
      </c>
      <c r="F31" s="96"/>
      <c r="I31"/>
    </row>
    <row r="32" spans="1:9" x14ac:dyDescent="0.25">
      <c r="A32" s="28" t="s">
        <v>20</v>
      </c>
      <c r="B32" s="29"/>
      <c r="C32" s="24"/>
      <c r="D32" s="23"/>
      <c r="E32" s="23">
        <v>0</v>
      </c>
      <c r="F32" s="96"/>
      <c r="I32"/>
    </row>
    <row r="33" spans="1:9" x14ac:dyDescent="0.25">
      <c r="A33" s="30" t="s">
        <v>21</v>
      </c>
      <c r="B33" s="23"/>
      <c r="C33" s="24"/>
      <c r="D33" s="23"/>
      <c r="E33" s="23">
        <v>0</v>
      </c>
      <c r="F33" s="96"/>
      <c r="I33"/>
    </row>
    <row r="34" spans="1:9" x14ac:dyDescent="0.25">
      <c r="A34" s="30" t="s">
        <v>22</v>
      </c>
      <c r="B34" s="23"/>
      <c r="C34" s="24"/>
      <c r="D34" s="23"/>
      <c r="E34" s="23">
        <v>0</v>
      </c>
      <c r="F34" s="96"/>
      <c r="I34"/>
    </row>
    <row r="35" spans="1:9" x14ac:dyDescent="0.25">
      <c r="A35" s="30" t="s">
        <v>23</v>
      </c>
      <c r="B35" s="23"/>
      <c r="C35" s="24"/>
      <c r="D35" s="23"/>
      <c r="E35" s="23">
        <v>0</v>
      </c>
      <c r="F35" s="96"/>
      <c r="I35"/>
    </row>
    <row r="36" spans="1:9" x14ac:dyDescent="0.25">
      <c r="A36" s="30" t="s">
        <v>24</v>
      </c>
      <c r="B36" s="23">
        <v>211792900</v>
      </c>
      <c r="C36" s="24"/>
      <c r="D36" s="23"/>
      <c r="E36" s="23">
        <v>211792900</v>
      </c>
      <c r="F36" s="96"/>
      <c r="I36"/>
    </row>
    <row r="37" spans="1:9" x14ac:dyDescent="0.25">
      <c r="A37" s="30" t="s">
        <v>25</v>
      </c>
      <c r="B37" s="23">
        <v>3397674900</v>
      </c>
      <c r="C37" s="24"/>
      <c r="D37" s="23">
        <v>307065600</v>
      </c>
      <c r="E37" s="23">
        <v>3704740500</v>
      </c>
      <c r="F37" s="96"/>
      <c r="I37"/>
    </row>
    <row r="38" spans="1:9" x14ac:dyDescent="0.25">
      <c r="A38" s="30" t="s">
        <v>26</v>
      </c>
      <c r="B38" s="31"/>
      <c r="C38" s="24"/>
      <c r="D38" s="23">
        <v>362501200</v>
      </c>
      <c r="E38" s="23">
        <v>362501200</v>
      </c>
      <c r="F38" s="96"/>
      <c r="I38"/>
    </row>
    <row r="39" spans="1:9" x14ac:dyDescent="0.25">
      <c r="A39" s="30" t="s">
        <v>27</v>
      </c>
      <c r="B39" s="29"/>
      <c r="C39" s="32"/>
      <c r="D39" s="29"/>
      <c r="E39" s="29">
        <v>0</v>
      </c>
      <c r="F39" s="96"/>
      <c r="I39"/>
    </row>
    <row r="40" spans="1:9" x14ac:dyDescent="0.25">
      <c r="A40" s="30" t="s">
        <v>28</v>
      </c>
      <c r="B40" s="23"/>
      <c r="C40" s="24"/>
      <c r="D40" s="23"/>
      <c r="E40" s="23">
        <v>0</v>
      </c>
      <c r="F40" s="96"/>
      <c r="I40"/>
    </row>
    <row r="41" spans="1:9" x14ac:dyDescent="0.25">
      <c r="A41" s="28" t="s">
        <v>29</v>
      </c>
      <c r="B41" s="23"/>
      <c r="C41" s="24"/>
      <c r="D41" s="23"/>
      <c r="E41" s="23">
        <v>0</v>
      </c>
      <c r="F41" s="96"/>
      <c r="I41"/>
    </row>
    <row r="42" spans="1:9" x14ac:dyDescent="0.25">
      <c r="A42" s="28" t="s">
        <v>30</v>
      </c>
      <c r="B42" s="23">
        <v>218728500</v>
      </c>
      <c r="C42" s="24"/>
      <c r="D42" s="23"/>
      <c r="E42" s="23">
        <v>218728500</v>
      </c>
      <c r="F42" s="96"/>
      <c r="I42"/>
    </row>
    <row r="43" spans="1:9" x14ac:dyDescent="0.25">
      <c r="A43" s="28" t="s">
        <v>31</v>
      </c>
      <c r="B43" s="23"/>
      <c r="C43" s="23">
        <v>630093200</v>
      </c>
      <c r="D43" s="23"/>
      <c r="E43" s="23">
        <v>630093200</v>
      </c>
      <c r="F43" s="96"/>
      <c r="I43"/>
    </row>
    <row r="44" spans="1:9" x14ac:dyDescent="0.25">
      <c r="A44" s="28" t="s">
        <v>32</v>
      </c>
      <c r="B44" s="23">
        <v>9259719</v>
      </c>
      <c r="C44" s="23"/>
      <c r="D44" s="23"/>
      <c r="E44" s="23">
        <v>9259719</v>
      </c>
      <c r="F44" s="96"/>
      <c r="I44"/>
    </row>
    <row r="45" spans="1:9" ht="16.5" thickBot="1" x14ac:dyDescent="0.3">
      <c r="A45" s="28" t="s">
        <v>33</v>
      </c>
      <c r="B45" s="23"/>
      <c r="C45" s="23">
        <v>2091863900</v>
      </c>
      <c r="D45" s="23"/>
      <c r="E45" s="23">
        <v>2091863900</v>
      </c>
      <c r="F45" s="96"/>
      <c r="I45"/>
    </row>
    <row r="46" spans="1:9" ht="17.25" thickTop="1" thickBot="1" x14ac:dyDescent="0.3">
      <c r="A46" s="33" t="s">
        <v>34</v>
      </c>
      <c r="B46" s="19">
        <v>45429956529</v>
      </c>
      <c r="C46" s="19">
        <v>1365594013</v>
      </c>
      <c r="D46" s="19">
        <v>0</v>
      </c>
      <c r="E46" s="19">
        <v>46795550542</v>
      </c>
      <c r="F46" s="96"/>
      <c r="I46"/>
    </row>
    <row r="47" spans="1:9" ht="17.25" thickTop="1" thickBot="1" x14ac:dyDescent="0.3">
      <c r="A47" s="34" t="s">
        <v>35</v>
      </c>
      <c r="B47" s="19">
        <v>39565796050</v>
      </c>
      <c r="C47" s="19">
        <v>0</v>
      </c>
      <c r="D47" s="19">
        <v>0</v>
      </c>
      <c r="E47" s="19">
        <v>39565796050</v>
      </c>
      <c r="F47" s="96"/>
      <c r="I47"/>
    </row>
    <row r="48" spans="1:9" ht="16.5" thickTop="1" x14ac:dyDescent="0.25">
      <c r="A48" s="22" t="s">
        <v>36</v>
      </c>
      <c r="B48" s="23">
        <v>30407236550</v>
      </c>
      <c r="C48" s="24"/>
      <c r="D48" s="23"/>
      <c r="E48" s="23">
        <v>30407236550</v>
      </c>
      <c r="F48" s="96"/>
      <c r="I48"/>
    </row>
    <row r="49" spans="1:9" x14ac:dyDescent="0.25">
      <c r="A49" s="22" t="s">
        <v>37</v>
      </c>
      <c r="B49" s="23">
        <v>4369559500</v>
      </c>
      <c r="C49" s="24"/>
      <c r="D49" s="23"/>
      <c r="E49" s="23">
        <v>4369559500</v>
      </c>
      <c r="I49"/>
    </row>
    <row r="50" spans="1:9" ht="16.5" thickBot="1" x14ac:dyDescent="0.3">
      <c r="A50" s="22" t="s">
        <v>38</v>
      </c>
      <c r="B50" s="23">
        <v>4789000000</v>
      </c>
      <c r="C50" s="24"/>
      <c r="D50" s="23"/>
      <c r="E50" s="23">
        <v>4789000000</v>
      </c>
      <c r="I50"/>
    </row>
    <row r="51" spans="1:9" ht="17.25" thickTop="1" thickBot="1" x14ac:dyDescent="0.3">
      <c r="A51" s="34" t="s">
        <v>39</v>
      </c>
      <c r="B51" s="19">
        <v>3322718790</v>
      </c>
      <c r="C51" s="19">
        <v>285364258</v>
      </c>
      <c r="D51" s="19">
        <v>0</v>
      </c>
      <c r="E51" s="19">
        <v>3608083048</v>
      </c>
      <c r="I51"/>
    </row>
    <row r="52" spans="1:9" ht="16.5" thickTop="1" x14ac:dyDescent="0.25">
      <c r="A52" s="22" t="s">
        <v>40</v>
      </c>
      <c r="B52" s="23">
        <v>125560630</v>
      </c>
      <c r="C52" s="24">
        <v>2293994</v>
      </c>
      <c r="D52" s="23"/>
      <c r="E52" s="23">
        <v>127854624</v>
      </c>
      <c r="I52"/>
    </row>
    <row r="53" spans="1:9" x14ac:dyDescent="0.25">
      <c r="A53" s="22" t="s">
        <v>41</v>
      </c>
      <c r="B53" s="23">
        <v>3575055</v>
      </c>
      <c r="C53" s="24">
        <v>67636</v>
      </c>
      <c r="D53" s="23"/>
      <c r="E53" s="23">
        <v>3642691</v>
      </c>
      <c r="I53"/>
    </row>
    <row r="54" spans="1:9" x14ac:dyDescent="0.25">
      <c r="A54" s="22" t="s">
        <v>256</v>
      </c>
      <c r="B54" s="23">
        <v>2155360</v>
      </c>
      <c r="C54" s="24">
        <v>38390</v>
      </c>
      <c r="D54" s="23"/>
      <c r="E54" s="23">
        <v>2193750</v>
      </c>
      <c r="I54"/>
    </row>
    <row r="55" spans="1:9" x14ac:dyDescent="0.25">
      <c r="A55" s="22" t="s">
        <v>42</v>
      </c>
      <c r="B55" s="23"/>
      <c r="C55" s="23">
        <v>162538071</v>
      </c>
      <c r="D55" s="23"/>
      <c r="E55" s="23">
        <v>162538071</v>
      </c>
      <c r="I55"/>
    </row>
    <row r="56" spans="1:9" x14ac:dyDescent="0.25">
      <c r="A56" s="22" t="s">
        <v>43</v>
      </c>
      <c r="B56" s="23">
        <v>140000</v>
      </c>
      <c r="C56" s="24"/>
      <c r="D56" s="23"/>
      <c r="E56" s="23">
        <v>140000</v>
      </c>
      <c r="I56"/>
    </row>
    <row r="57" spans="1:9" x14ac:dyDescent="0.25">
      <c r="A57" s="22" t="s">
        <v>238</v>
      </c>
      <c r="B57" s="23">
        <v>2400000</v>
      </c>
      <c r="C57" s="24"/>
      <c r="D57" s="23"/>
      <c r="E57" s="23">
        <v>2400000</v>
      </c>
      <c r="I57"/>
    </row>
    <row r="58" spans="1:9" x14ac:dyDescent="0.25">
      <c r="A58" s="22" t="s">
        <v>255</v>
      </c>
      <c r="B58" s="23">
        <v>3000000</v>
      </c>
      <c r="C58" s="24"/>
      <c r="D58" s="23"/>
      <c r="E58" s="23">
        <v>3000000</v>
      </c>
      <c r="I58"/>
    </row>
    <row r="59" spans="1:9" x14ac:dyDescent="0.25">
      <c r="A59" s="22" t="s">
        <v>44</v>
      </c>
      <c r="B59" s="23"/>
      <c r="C59" s="23"/>
      <c r="D59" s="23"/>
      <c r="E59" s="23">
        <v>0</v>
      </c>
      <c r="I59"/>
    </row>
    <row r="60" spans="1:9" x14ac:dyDescent="0.25">
      <c r="A60" s="22" t="s">
        <v>45</v>
      </c>
      <c r="B60" s="24">
        <v>24284744</v>
      </c>
      <c r="C60" s="24">
        <v>426167</v>
      </c>
      <c r="D60" s="23"/>
      <c r="E60" s="23">
        <v>24710911</v>
      </c>
      <c r="I60"/>
    </row>
    <row r="61" spans="1:9" x14ac:dyDescent="0.25">
      <c r="A61" s="22" t="s">
        <v>46</v>
      </c>
      <c r="B61" s="24">
        <v>2679942566</v>
      </c>
      <c r="C61" s="23"/>
      <c r="D61" s="23"/>
      <c r="E61" s="23">
        <v>2679942566</v>
      </c>
      <c r="I61"/>
    </row>
    <row r="62" spans="1:9" x14ac:dyDescent="0.25">
      <c r="A62" s="22" t="s">
        <v>47</v>
      </c>
      <c r="B62" s="23"/>
      <c r="C62" s="24"/>
      <c r="D62" s="23"/>
      <c r="E62" s="23">
        <v>0</v>
      </c>
      <c r="I62"/>
    </row>
    <row r="63" spans="1:9" x14ac:dyDescent="0.25">
      <c r="A63" s="22" t="s">
        <v>48</v>
      </c>
      <c r="B63" s="23">
        <v>232820204</v>
      </c>
      <c r="C63" s="24"/>
      <c r="D63" s="23"/>
      <c r="E63" s="23">
        <v>232820204</v>
      </c>
      <c r="I63"/>
    </row>
    <row r="64" spans="1:9" x14ac:dyDescent="0.25">
      <c r="A64" s="22" t="s">
        <v>49</v>
      </c>
      <c r="B64" s="23"/>
      <c r="C64" s="24"/>
      <c r="D64" s="23"/>
      <c r="E64" s="23">
        <v>0</v>
      </c>
      <c r="I64"/>
    </row>
    <row r="65" spans="1:9" x14ac:dyDescent="0.25">
      <c r="A65" s="22" t="s">
        <v>50</v>
      </c>
      <c r="B65" s="23"/>
      <c r="C65" s="23"/>
      <c r="D65" s="23"/>
      <c r="E65" s="23">
        <v>0</v>
      </c>
      <c r="F65" s="96"/>
      <c r="I65"/>
    </row>
    <row r="66" spans="1:9" x14ac:dyDescent="0.25">
      <c r="A66" s="22" t="s">
        <v>232</v>
      </c>
      <c r="B66" s="23">
        <v>248840231</v>
      </c>
      <c r="C66" s="24"/>
      <c r="D66" s="23"/>
      <c r="E66" s="23">
        <v>248840231</v>
      </c>
      <c r="F66" s="96"/>
      <c r="I66"/>
    </row>
    <row r="67" spans="1:9" x14ac:dyDescent="0.25">
      <c r="A67" s="22" t="s">
        <v>257</v>
      </c>
      <c r="B67" s="23"/>
      <c r="C67" s="24"/>
      <c r="D67" s="23"/>
      <c r="E67" s="23">
        <v>0</v>
      </c>
      <c r="F67" s="96"/>
      <c r="I67"/>
    </row>
    <row r="68" spans="1:9" x14ac:dyDescent="0.25">
      <c r="A68" s="22" t="s">
        <v>51</v>
      </c>
      <c r="B68" s="23"/>
      <c r="C68" s="24"/>
      <c r="D68" s="23"/>
      <c r="E68" s="23">
        <v>0</v>
      </c>
      <c r="F68" s="96"/>
      <c r="I68"/>
    </row>
    <row r="69" spans="1:9" ht="16.5" thickBot="1" x14ac:dyDescent="0.3">
      <c r="A69" s="22" t="s">
        <v>52</v>
      </c>
      <c r="B69" s="23"/>
      <c r="C69" s="23">
        <v>120000000</v>
      </c>
      <c r="D69" s="23"/>
      <c r="E69" s="23">
        <v>120000000</v>
      </c>
      <c r="F69" s="96"/>
      <c r="I69"/>
    </row>
    <row r="70" spans="1:9" ht="17.25" thickTop="1" thickBot="1" x14ac:dyDescent="0.3">
      <c r="A70" s="34" t="s">
        <v>53</v>
      </c>
      <c r="B70" s="19">
        <v>67190739.036175713</v>
      </c>
      <c r="C70" s="19">
        <v>3400000</v>
      </c>
      <c r="D70" s="19">
        <v>0</v>
      </c>
      <c r="E70" s="19">
        <v>70590739.036175713</v>
      </c>
      <c r="F70" s="96"/>
      <c r="I70"/>
    </row>
    <row r="71" spans="1:9" ht="16.5" thickTop="1" x14ac:dyDescent="0.25">
      <c r="A71" s="22" t="s">
        <v>54</v>
      </c>
      <c r="B71" s="23">
        <v>20000000</v>
      </c>
      <c r="C71" s="24"/>
      <c r="D71" s="23"/>
      <c r="E71" s="23">
        <v>20000000</v>
      </c>
      <c r="F71" s="96"/>
      <c r="I71"/>
    </row>
    <row r="72" spans="1:9" x14ac:dyDescent="0.25">
      <c r="A72" s="22" t="s">
        <v>55</v>
      </c>
      <c r="B72" s="23">
        <v>25108597</v>
      </c>
      <c r="C72" s="24"/>
      <c r="D72" s="23"/>
      <c r="E72" s="23">
        <v>25108597</v>
      </c>
      <c r="F72" s="96"/>
      <c r="I72"/>
    </row>
    <row r="73" spans="1:9" x14ac:dyDescent="0.25">
      <c r="A73" s="22" t="s">
        <v>56</v>
      </c>
      <c r="B73" s="23"/>
      <c r="C73" s="24"/>
      <c r="D73" s="23"/>
      <c r="E73" s="23">
        <v>0</v>
      </c>
      <c r="F73" s="96"/>
      <c r="I73"/>
    </row>
    <row r="74" spans="1:9" x14ac:dyDescent="0.25">
      <c r="A74" s="22" t="s">
        <v>57</v>
      </c>
      <c r="B74" s="23"/>
      <c r="C74" s="23">
        <v>3400000</v>
      </c>
      <c r="D74" s="23"/>
      <c r="E74" s="23">
        <v>3400000</v>
      </c>
      <c r="F74" s="96"/>
      <c r="I74"/>
    </row>
    <row r="75" spans="1:9" x14ac:dyDescent="0.25">
      <c r="A75" s="22" t="s">
        <v>58</v>
      </c>
      <c r="B75" s="23"/>
      <c r="C75" s="24"/>
      <c r="D75" s="23"/>
      <c r="E75" s="23">
        <v>0</v>
      </c>
      <c r="F75" s="96"/>
      <c r="I75"/>
    </row>
    <row r="76" spans="1:9" x14ac:dyDescent="0.25">
      <c r="A76" s="22" t="s">
        <v>229</v>
      </c>
      <c r="B76" s="23">
        <v>2000000</v>
      </c>
      <c r="C76" s="24"/>
      <c r="D76" s="23"/>
      <c r="E76" s="23">
        <v>2000000</v>
      </c>
      <c r="F76" s="96"/>
      <c r="I76"/>
    </row>
    <row r="77" spans="1:9" x14ac:dyDescent="0.25">
      <c r="A77" s="22" t="s">
        <v>230</v>
      </c>
      <c r="B77" s="23">
        <v>1200000</v>
      </c>
      <c r="C77" s="24"/>
      <c r="D77" s="23"/>
      <c r="E77" s="23">
        <v>1200000</v>
      </c>
      <c r="F77" s="96"/>
      <c r="I77"/>
    </row>
    <row r="78" spans="1:9" x14ac:dyDescent="0.25">
      <c r="A78" s="22" t="s">
        <v>231</v>
      </c>
      <c r="B78" s="23">
        <v>17249164</v>
      </c>
      <c r="C78" s="24"/>
      <c r="D78" s="23"/>
      <c r="E78" s="23">
        <v>17249164</v>
      </c>
      <c r="F78" s="96"/>
      <c r="I78"/>
    </row>
    <row r="79" spans="1:9" ht="16.5" thickBot="1" x14ac:dyDescent="0.3">
      <c r="A79" s="22" t="s">
        <v>59</v>
      </c>
      <c r="B79" s="23">
        <v>1632978.0361757106</v>
      </c>
      <c r="C79" s="24"/>
      <c r="D79" s="23"/>
      <c r="E79" s="23">
        <v>1632978.0361757106</v>
      </c>
      <c r="F79" s="96"/>
      <c r="I79"/>
    </row>
    <row r="80" spans="1:9" ht="17.25" thickTop="1" thickBot="1" x14ac:dyDescent="0.3">
      <c r="A80" s="34" t="s">
        <v>60</v>
      </c>
      <c r="B80" s="19">
        <v>1923630949.9638243</v>
      </c>
      <c r="C80" s="19">
        <v>1034854755</v>
      </c>
      <c r="D80" s="19">
        <v>0</v>
      </c>
      <c r="E80" s="19">
        <v>2958485704.9638243</v>
      </c>
      <c r="F80" s="96"/>
      <c r="I80"/>
    </row>
    <row r="81" spans="1:9" ht="16.5" thickTop="1" x14ac:dyDescent="0.25">
      <c r="A81" s="22" t="s">
        <v>61</v>
      </c>
      <c r="B81" s="23">
        <v>55000000</v>
      </c>
      <c r="C81" s="24"/>
      <c r="D81" s="23"/>
      <c r="E81" s="23">
        <v>55000000</v>
      </c>
      <c r="F81" s="96"/>
      <c r="I81"/>
    </row>
    <row r="82" spans="1:9" x14ac:dyDescent="0.25">
      <c r="A82" s="22" t="s">
        <v>268</v>
      </c>
      <c r="B82" s="23">
        <v>5400000</v>
      </c>
      <c r="C82" s="24"/>
      <c r="D82" s="23"/>
      <c r="E82" s="23">
        <v>5400000</v>
      </c>
      <c r="F82" s="96"/>
      <c r="I82"/>
    </row>
    <row r="83" spans="1:9" x14ac:dyDescent="0.25">
      <c r="A83" s="22" t="s">
        <v>234</v>
      </c>
      <c r="B83" s="23">
        <v>600000</v>
      </c>
      <c r="C83" s="24"/>
      <c r="D83" s="23"/>
      <c r="E83" s="23">
        <v>600000</v>
      </c>
      <c r="F83" s="96"/>
      <c r="I83"/>
    </row>
    <row r="84" spans="1:9" x14ac:dyDescent="0.25">
      <c r="A84" s="22" t="s">
        <v>62</v>
      </c>
      <c r="B84" s="23">
        <v>900000000</v>
      </c>
      <c r="C84" s="24"/>
      <c r="D84" s="23"/>
      <c r="E84" s="23">
        <v>900000000</v>
      </c>
      <c r="F84" s="96"/>
      <c r="I84"/>
    </row>
    <row r="85" spans="1:9" x14ac:dyDescent="0.25">
      <c r="A85" s="22" t="s">
        <v>63</v>
      </c>
      <c r="B85" s="24"/>
      <c r="C85" s="24">
        <v>940240000</v>
      </c>
      <c r="D85" s="23"/>
      <c r="E85" s="23">
        <v>940240000</v>
      </c>
      <c r="F85" s="96"/>
      <c r="I85"/>
    </row>
    <row r="86" spans="1:9" x14ac:dyDescent="0.25">
      <c r="A86" s="22" t="s">
        <v>64</v>
      </c>
      <c r="B86" s="24">
        <v>200000</v>
      </c>
      <c r="C86" s="24"/>
      <c r="D86" s="23"/>
      <c r="E86" s="23">
        <v>200000</v>
      </c>
      <c r="F86" s="96"/>
      <c r="I86"/>
    </row>
    <row r="87" spans="1:9" x14ac:dyDescent="0.25">
      <c r="A87" s="22" t="s">
        <v>65</v>
      </c>
      <c r="B87" s="24">
        <v>814608100</v>
      </c>
      <c r="C87" s="24"/>
      <c r="D87" s="23"/>
      <c r="E87" s="23">
        <v>814608100</v>
      </c>
      <c r="F87" s="96"/>
      <c r="I87"/>
    </row>
    <row r="88" spans="1:9" x14ac:dyDescent="0.25">
      <c r="A88" s="22" t="s">
        <v>66</v>
      </c>
      <c r="B88" s="24"/>
      <c r="C88" s="24"/>
      <c r="D88" s="23"/>
      <c r="E88" s="23">
        <v>0</v>
      </c>
      <c r="F88" s="96"/>
      <c r="I88"/>
    </row>
    <row r="89" spans="1:9" x14ac:dyDescent="0.25">
      <c r="A89" s="22" t="s">
        <v>67</v>
      </c>
      <c r="B89" s="24">
        <v>40000000</v>
      </c>
      <c r="C89" s="24"/>
      <c r="D89" s="23"/>
      <c r="E89" s="23">
        <v>40000000</v>
      </c>
      <c r="F89" s="96"/>
      <c r="I89"/>
    </row>
    <row r="90" spans="1:9" x14ac:dyDescent="0.25">
      <c r="A90" s="22" t="s">
        <v>68</v>
      </c>
      <c r="B90" s="24"/>
      <c r="C90" s="24">
        <v>36664300</v>
      </c>
      <c r="D90" s="23"/>
      <c r="E90" s="23">
        <v>36664300</v>
      </c>
      <c r="F90" s="96"/>
      <c r="I90"/>
    </row>
    <row r="91" spans="1:9" x14ac:dyDescent="0.25">
      <c r="A91" s="22" t="s">
        <v>69</v>
      </c>
      <c r="B91" s="24"/>
      <c r="C91" s="24">
        <v>57950455</v>
      </c>
      <c r="D91" s="23"/>
      <c r="E91" s="23">
        <v>57950455</v>
      </c>
      <c r="F91" s="96"/>
      <c r="I91"/>
    </row>
    <row r="92" spans="1:9" x14ac:dyDescent="0.25">
      <c r="A92" s="22" t="s">
        <v>70</v>
      </c>
      <c r="B92" s="24">
        <v>800000</v>
      </c>
      <c r="C92" s="24"/>
      <c r="D92" s="23"/>
      <c r="E92" s="23">
        <v>800000</v>
      </c>
      <c r="F92" s="96"/>
      <c r="I92"/>
    </row>
    <row r="93" spans="1:9" x14ac:dyDescent="0.25">
      <c r="A93" s="22" t="s">
        <v>71</v>
      </c>
      <c r="B93" s="24">
        <v>7880000</v>
      </c>
      <c r="C93" s="24"/>
      <c r="D93" s="23"/>
      <c r="E93" s="23">
        <v>7880000</v>
      </c>
      <c r="F93" s="96"/>
      <c r="I93"/>
    </row>
    <row r="94" spans="1:9" x14ac:dyDescent="0.25">
      <c r="A94" s="22" t="s">
        <v>72</v>
      </c>
      <c r="B94" s="24">
        <v>44000000</v>
      </c>
      <c r="C94" s="24"/>
      <c r="D94" s="23"/>
      <c r="E94" s="23">
        <v>44000000</v>
      </c>
      <c r="F94" s="96"/>
      <c r="I94"/>
    </row>
    <row r="95" spans="1:9" x14ac:dyDescent="0.25">
      <c r="A95" s="22" t="s">
        <v>73</v>
      </c>
      <c r="B95" s="24">
        <v>7330828</v>
      </c>
      <c r="C95" s="24"/>
      <c r="D95" s="23"/>
      <c r="E95" s="23">
        <v>7330828</v>
      </c>
      <c r="F95" s="96"/>
      <c r="I95"/>
    </row>
    <row r="96" spans="1:9" x14ac:dyDescent="0.25">
      <c r="A96" s="22" t="s">
        <v>74</v>
      </c>
      <c r="B96" s="24">
        <v>17812021.963824291</v>
      </c>
      <c r="C96" s="24"/>
      <c r="D96" s="23"/>
      <c r="E96" s="23">
        <v>17812021.963824291</v>
      </c>
      <c r="F96" s="96"/>
      <c r="I96"/>
    </row>
    <row r="97" spans="1:9" x14ac:dyDescent="0.25">
      <c r="A97" s="22" t="s">
        <v>245</v>
      </c>
      <c r="B97" s="24"/>
      <c r="C97" s="24"/>
      <c r="D97" s="23"/>
      <c r="E97" s="23">
        <v>0</v>
      </c>
      <c r="F97" s="96"/>
      <c r="I97"/>
    </row>
    <row r="98" spans="1:9" ht="16.5" thickBot="1" x14ac:dyDescent="0.3">
      <c r="A98" s="22" t="s">
        <v>239</v>
      </c>
      <c r="B98" s="24">
        <v>30000000</v>
      </c>
      <c r="C98" s="24"/>
      <c r="D98" s="23"/>
      <c r="E98" s="23">
        <v>30000000</v>
      </c>
      <c r="F98" s="96"/>
      <c r="I98"/>
    </row>
    <row r="99" spans="1:9" ht="17.25" thickTop="1" thickBot="1" x14ac:dyDescent="0.3">
      <c r="A99" s="35" t="s">
        <v>75</v>
      </c>
      <c r="B99" s="19"/>
      <c r="C99" s="36"/>
      <c r="D99" s="37"/>
      <c r="E99" s="37">
        <v>0</v>
      </c>
      <c r="F99" s="96"/>
      <c r="I99"/>
    </row>
    <row r="100" spans="1:9" ht="17.25" thickTop="1" thickBot="1" x14ac:dyDescent="0.3">
      <c r="A100" s="34" t="s">
        <v>76</v>
      </c>
      <c r="B100" s="19">
        <v>550620000</v>
      </c>
      <c r="C100" s="19">
        <v>41975000</v>
      </c>
      <c r="D100" s="19">
        <v>0</v>
      </c>
      <c r="E100" s="19">
        <v>592595000</v>
      </c>
      <c r="F100" s="96"/>
      <c r="I100"/>
    </row>
    <row r="101" spans="1:9" ht="16.5" thickTop="1" x14ac:dyDescent="0.25">
      <c r="A101" s="22" t="s">
        <v>258</v>
      </c>
      <c r="B101" s="23">
        <v>550620000</v>
      </c>
      <c r="C101" s="24"/>
      <c r="D101" s="23"/>
      <c r="E101" s="23">
        <v>550620000</v>
      </c>
      <c r="F101" s="96"/>
      <c r="I101"/>
    </row>
    <row r="102" spans="1:9" ht="16.5" thickBot="1" x14ac:dyDescent="0.3">
      <c r="A102" s="38" t="s">
        <v>77</v>
      </c>
      <c r="B102" s="23"/>
      <c r="C102" s="23">
        <v>41975000</v>
      </c>
      <c r="D102" s="27"/>
      <c r="E102" s="27">
        <v>41975000</v>
      </c>
      <c r="F102" s="96"/>
      <c r="I102"/>
    </row>
    <row r="103" spans="1:9" ht="17.25" thickTop="1" thickBot="1" x14ac:dyDescent="0.3">
      <c r="A103" s="33" t="s">
        <v>242</v>
      </c>
      <c r="B103" s="19">
        <v>0</v>
      </c>
      <c r="C103" s="19">
        <v>0</v>
      </c>
      <c r="D103" s="19">
        <v>20473474859</v>
      </c>
      <c r="E103" s="19">
        <v>20473474859</v>
      </c>
      <c r="F103" s="96"/>
      <c r="I103"/>
    </row>
    <row r="104" spans="1:9" ht="16.5" thickTop="1" x14ac:dyDescent="0.25">
      <c r="A104" s="38" t="s">
        <v>240</v>
      </c>
      <c r="B104" s="81"/>
      <c r="C104" s="82"/>
      <c r="D104" s="81">
        <v>20473474859</v>
      </c>
      <c r="E104" s="81">
        <v>20473474859</v>
      </c>
      <c r="F104" s="96"/>
      <c r="I104"/>
    </row>
    <row r="105" spans="1:9" ht="16.5" thickBot="1" x14ac:dyDescent="0.3">
      <c r="A105" s="38" t="s">
        <v>241</v>
      </c>
      <c r="B105" s="50"/>
      <c r="C105" s="80"/>
      <c r="D105" s="50"/>
      <c r="E105" s="50">
        <v>0</v>
      </c>
      <c r="F105" s="96"/>
      <c r="I105"/>
    </row>
    <row r="106" spans="1:9" ht="17.25" thickTop="1" thickBot="1" x14ac:dyDescent="0.3">
      <c r="A106" s="33" t="s">
        <v>78</v>
      </c>
      <c r="B106" s="19">
        <v>0</v>
      </c>
      <c r="C106" s="19">
        <v>455000</v>
      </c>
      <c r="D106" s="19">
        <v>0</v>
      </c>
      <c r="E106" s="19">
        <v>455000</v>
      </c>
      <c r="F106" s="96"/>
      <c r="I106"/>
    </row>
    <row r="107" spans="1:9" ht="16.5" thickTop="1" x14ac:dyDescent="0.25">
      <c r="A107" s="40" t="s">
        <v>79</v>
      </c>
      <c r="B107" s="23"/>
      <c r="C107" s="24"/>
      <c r="D107" s="23"/>
      <c r="E107" s="23">
        <v>0</v>
      </c>
      <c r="F107" s="96"/>
      <c r="I107"/>
    </row>
    <row r="108" spans="1:9" x14ac:dyDescent="0.25">
      <c r="A108" s="40" t="s">
        <v>80</v>
      </c>
      <c r="B108" s="23"/>
      <c r="C108" s="24"/>
      <c r="D108" s="23"/>
      <c r="E108" s="23">
        <v>0</v>
      </c>
      <c r="F108" s="96"/>
      <c r="I108"/>
    </row>
    <row r="109" spans="1:9" x14ac:dyDescent="0.25">
      <c r="A109" s="40" t="s">
        <v>81</v>
      </c>
      <c r="B109" s="23"/>
      <c r="C109" s="23"/>
      <c r="D109" s="23"/>
      <c r="E109" s="23">
        <v>0</v>
      </c>
      <c r="F109" s="96"/>
      <c r="I109"/>
    </row>
    <row r="110" spans="1:9" x14ac:dyDescent="0.25">
      <c r="A110" s="40" t="s">
        <v>82</v>
      </c>
      <c r="B110" s="23"/>
      <c r="C110" s="24">
        <v>105000</v>
      </c>
      <c r="D110" s="23"/>
      <c r="E110" s="23">
        <v>105000</v>
      </c>
      <c r="F110" s="96"/>
      <c r="I110"/>
    </row>
    <row r="111" spans="1:9" x14ac:dyDescent="0.25">
      <c r="A111" s="40" t="s">
        <v>83</v>
      </c>
      <c r="B111" s="23"/>
      <c r="C111" s="23">
        <v>350000</v>
      </c>
      <c r="D111" s="23"/>
      <c r="E111" s="23">
        <v>350000</v>
      </c>
      <c r="F111" s="96"/>
      <c r="I111"/>
    </row>
    <row r="112" spans="1:9" x14ac:dyDescent="0.25">
      <c r="A112" s="40" t="s">
        <v>84</v>
      </c>
      <c r="B112" s="24"/>
      <c r="C112" s="24"/>
      <c r="D112" s="23"/>
      <c r="E112" s="23">
        <v>0</v>
      </c>
      <c r="F112" s="96"/>
      <c r="I112"/>
    </row>
    <row r="113" spans="1:9" x14ac:dyDescent="0.25">
      <c r="A113" s="40" t="s">
        <v>243</v>
      </c>
      <c r="B113" s="24"/>
      <c r="C113" s="24"/>
      <c r="D113" s="23"/>
      <c r="E113" s="23">
        <v>0</v>
      </c>
      <c r="F113" s="96"/>
      <c r="I113"/>
    </row>
    <row r="114" spans="1:9" ht="16.5" thickBot="1" x14ac:dyDescent="0.3">
      <c r="A114" s="40" t="s">
        <v>244</v>
      </c>
      <c r="B114" s="24"/>
      <c r="C114" s="24"/>
      <c r="D114" s="23"/>
      <c r="E114" s="23">
        <v>0</v>
      </c>
      <c r="F114" s="96"/>
      <c r="I114"/>
    </row>
    <row r="115" spans="1:9" ht="17.25" thickTop="1" thickBot="1" x14ac:dyDescent="0.3">
      <c r="A115" s="33" t="s">
        <v>85</v>
      </c>
      <c r="B115" s="19">
        <v>901295276</v>
      </c>
      <c r="C115" s="19">
        <v>0</v>
      </c>
      <c r="D115" s="19">
        <v>0</v>
      </c>
      <c r="E115" s="19">
        <v>901295276</v>
      </c>
      <c r="F115" s="96"/>
      <c r="I115"/>
    </row>
    <row r="116" spans="1:9" ht="16.5" thickTop="1" x14ac:dyDescent="0.25">
      <c r="A116" s="40" t="s">
        <v>86</v>
      </c>
      <c r="B116" s="23">
        <v>645422000</v>
      </c>
      <c r="C116" s="24"/>
      <c r="D116" s="27"/>
      <c r="E116" s="27">
        <v>645422000</v>
      </c>
      <c r="F116" s="96"/>
      <c r="I116"/>
    </row>
    <row r="117" spans="1:9" x14ac:dyDescent="0.25">
      <c r="A117" s="40" t="s">
        <v>87</v>
      </c>
      <c r="B117" s="23">
        <v>66555124</v>
      </c>
      <c r="C117" s="24"/>
      <c r="D117" s="41"/>
      <c r="E117" s="41">
        <v>66555124</v>
      </c>
      <c r="F117" s="96"/>
      <c r="I117"/>
    </row>
    <row r="118" spans="1:9" ht="16.5" thickBot="1" x14ac:dyDescent="0.3">
      <c r="A118" s="40" t="s">
        <v>88</v>
      </c>
      <c r="B118" s="23">
        <v>189318152</v>
      </c>
      <c r="C118" s="24"/>
      <c r="D118" s="41"/>
      <c r="E118" s="41">
        <v>189318152</v>
      </c>
      <c r="F118" s="96"/>
      <c r="I118"/>
    </row>
    <row r="119" spans="1:9" ht="17.25" thickTop="1" thickBot="1" x14ac:dyDescent="0.3">
      <c r="A119" s="33" t="s">
        <v>89</v>
      </c>
      <c r="B119" s="19">
        <v>500950000</v>
      </c>
      <c r="C119" s="19">
        <v>25000000</v>
      </c>
      <c r="D119" s="19">
        <v>0</v>
      </c>
      <c r="E119" s="19">
        <v>525950000</v>
      </c>
      <c r="F119" s="96"/>
      <c r="I119"/>
    </row>
    <row r="120" spans="1:9" ht="16.5" thickTop="1" x14ac:dyDescent="0.25">
      <c r="A120" s="40" t="s">
        <v>90</v>
      </c>
      <c r="B120" s="23">
        <v>500000000</v>
      </c>
      <c r="C120" s="24"/>
      <c r="D120" s="23"/>
      <c r="E120" s="23">
        <v>500000000</v>
      </c>
      <c r="F120" s="96"/>
      <c r="I120"/>
    </row>
    <row r="121" spans="1:9" x14ac:dyDescent="0.25">
      <c r="A121" s="40" t="s">
        <v>228</v>
      </c>
      <c r="B121" s="23"/>
      <c r="C121" s="24">
        <v>25000000</v>
      </c>
      <c r="D121" s="23"/>
      <c r="E121" s="23">
        <v>25000000</v>
      </c>
      <c r="F121" s="96"/>
      <c r="I121"/>
    </row>
    <row r="122" spans="1:9" ht="16.5" thickBot="1" x14ac:dyDescent="0.3">
      <c r="A122" s="40" t="s">
        <v>259</v>
      </c>
      <c r="B122" s="23">
        <v>950000</v>
      </c>
      <c r="C122" s="24"/>
      <c r="D122" s="23"/>
      <c r="E122" s="23">
        <v>950000</v>
      </c>
      <c r="F122" s="96"/>
      <c r="I122"/>
    </row>
    <row r="123" spans="1:9" ht="17.25" thickTop="1" thickBot="1" x14ac:dyDescent="0.3">
      <c r="A123" s="42" t="s">
        <v>91</v>
      </c>
      <c r="B123" s="19">
        <v>5720178267</v>
      </c>
      <c r="C123" s="19">
        <v>0</v>
      </c>
      <c r="D123" s="19">
        <v>0</v>
      </c>
      <c r="E123" s="19">
        <v>5720178267</v>
      </c>
      <c r="F123" s="96"/>
      <c r="I123"/>
    </row>
    <row r="124" spans="1:9" ht="17.25" thickTop="1" thickBot="1" x14ac:dyDescent="0.3">
      <c r="A124" s="43" t="s">
        <v>92</v>
      </c>
      <c r="B124" s="19">
        <v>0</v>
      </c>
      <c r="C124" s="19">
        <v>0</v>
      </c>
      <c r="D124" s="19">
        <v>0</v>
      </c>
      <c r="E124" s="19">
        <v>0</v>
      </c>
      <c r="F124" s="96"/>
      <c r="I124"/>
    </row>
    <row r="125" spans="1:9" ht="17.25" thickTop="1" thickBot="1" x14ac:dyDescent="0.3">
      <c r="A125" s="40" t="s">
        <v>93</v>
      </c>
      <c r="B125" s="23"/>
      <c r="C125" s="19"/>
      <c r="D125" s="19"/>
      <c r="E125" s="19">
        <v>0</v>
      </c>
      <c r="F125" s="96"/>
      <c r="I125"/>
    </row>
    <row r="126" spans="1:9" ht="17.25" thickTop="1" thickBot="1" x14ac:dyDescent="0.3">
      <c r="A126" s="43" t="s">
        <v>94</v>
      </c>
      <c r="B126" s="19">
        <v>0</v>
      </c>
      <c r="C126" s="19">
        <v>0</v>
      </c>
      <c r="D126" s="19">
        <v>0</v>
      </c>
      <c r="E126" s="19">
        <v>0</v>
      </c>
      <c r="F126" s="96"/>
      <c r="I126"/>
    </row>
    <row r="127" spans="1:9" ht="17.25" thickTop="1" thickBot="1" x14ac:dyDescent="0.3">
      <c r="A127" s="43" t="s">
        <v>95</v>
      </c>
      <c r="B127" s="19">
        <v>5720178267</v>
      </c>
      <c r="C127" s="19">
        <v>0</v>
      </c>
      <c r="D127" s="19">
        <v>0</v>
      </c>
      <c r="E127" s="19">
        <v>5720178267</v>
      </c>
      <c r="F127" s="96"/>
      <c r="I127"/>
    </row>
    <row r="128" spans="1:9" ht="16.5" thickTop="1" x14ac:dyDescent="0.25">
      <c r="A128" s="38" t="s">
        <v>96</v>
      </c>
      <c r="B128" s="23"/>
      <c r="C128" s="44"/>
      <c r="D128" s="45"/>
      <c r="E128" s="45">
        <v>0</v>
      </c>
    </row>
    <row r="129" spans="1:9" x14ac:dyDescent="0.25">
      <c r="A129" s="38" t="s">
        <v>97</v>
      </c>
      <c r="B129" s="23"/>
      <c r="C129" s="27"/>
      <c r="D129" s="31"/>
      <c r="E129" s="31">
        <v>0</v>
      </c>
    </row>
    <row r="130" spans="1:9" x14ac:dyDescent="0.25">
      <c r="A130" s="38" t="s">
        <v>98</v>
      </c>
      <c r="B130" s="23">
        <v>874635134</v>
      </c>
      <c r="C130" s="24"/>
      <c r="D130" s="23"/>
      <c r="E130" s="23">
        <v>874635134</v>
      </c>
    </row>
    <row r="131" spans="1:9" x14ac:dyDescent="0.25">
      <c r="A131" s="38" t="s">
        <v>99</v>
      </c>
      <c r="B131" s="23"/>
      <c r="C131" s="24"/>
      <c r="D131" s="23"/>
      <c r="E131" s="23">
        <v>0</v>
      </c>
    </row>
    <row r="132" spans="1:9" s="85" customFormat="1" x14ac:dyDescent="0.25">
      <c r="A132" s="38" t="s">
        <v>100</v>
      </c>
      <c r="B132" s="23">
        <v>30000000</v>
      </c>
      <c r="C132" s="23"/>
      <c r="D132" s="23"/>
      <c r="E132" s="23">
        <v>30000000</v>
      </c>
      <c r="F132" s="98"/>
      <c r="G132" s="84"/>
      <c r="I132" s="84"/>
    </row>
    <row r="133" spans="1:9" s="85" customFormat="1" x14ac:dyDescent="0.25">
      <c r="A133" s="38" t="s">
        <v>42</v>
      </c>
      <c r="B133" s="23"/>
      <c r="C133" s="24"/>
      <c r="D133" s="23"/>
      <c r="E133" s="23">
        <v>0</v>
      </c>
      <c r="F133" s="98"/>
      <c r="G133" s="84"/>
      <c r="I133" s="84"/>
    </row>
    <row r="134" spans="1:9" s="85" customFormat="1" x14ac:dyDescent="0.25">
      <c r="A134" s="38" t="s">
        <v>261</v>
      </c>
      <c r="B134" s="23">
        <v>2300000000</v>
      </c>
      <c r="C134" s="24"/>
      <c r="D134" s="23"/>
      <c r="E134" s="23">
        <v>2300000000</v>
      </c>
      <c r="F134" s="98"/>
      <c r="G134" s="84"/>
      <c r="I134" s="84"/>
    </row>
    <row r="135" spans="1:9" x14ac:dyDescent="0.25">
      <c r="A135" s="38" t="s">
        <v>247</v>
      </c>
      <c r="B135" s="23">
        <v>223378760</v>
      </c>
      <c r="C135" s="24"/>
      <c r="D135" s="23"/>
      <c r="E135" s="23">
        <v>223378760</v>
      </c>
    </row>
    <row r="136" spans="1:9" x14ac:dyDescent="0.25">
      <c r="A136" s="38" t="s">
        <v>248</v>
      </c>
      <c r="B136" s="23">
        <v>2268664373</v>
      </c>
      <c r="C136" s="24"/>
      <c r="D136" s="23"/>
      <c r="E136" s="23">
        <v>2268664373</v>
      </c>
    </row>
    <row r="137" spans="1:9" x14ac:dyDescent="0.25">
      <c r="A137" s="38" t="s">
        <v>249</v>
      </c>
      <c r="B137" s="23"/>
      <c r="C137" s="24"/>
      <c r="D137" s="23"/>
      <c r="E137" s="23">
        <v>0</v>
      </c>
    </row>
    <row r="138" spans="1:9" s="85" customFormat="1" x14ac:dyDescent="0.25">
      <c r="A138" s="38" t="s">
        <v>250</v>
      </c>
      <c r="B138" s="23">
        <v>19000000</v>
      </c>
      <c r="C138" s="24"/>
      <c r="D138" s="23"/>
      <c r="E138" s="23">
        <v>19000000</v>
      </c>
      <c r="F138" s="98"/>
      <c r="G138" s="84"/>
      <c r="I138" s="84"/>
    </row>
    <row r="139" spans="1:9" s="85" customFormat="1" x14ac:dyDescent="0.25">
      <c r="A139" s="38" t="s">
        <v>260</v>
      </c>
      <c r="B139" s="23"/>
      <c r="C139" s="24"/>
      <c r="D139" s="23"/>
      <c r="E139" s="23">
        <v>0</v>
      </c>
      <c r="F139" s="98"/>
      <c r="G139" s="84"/>
      <c r="I139" s="84"/>
    </row>
    <row r="140" spans="1:9" ht="16.5" thickBot="1" x14ac:dyDescent="0.3">
      <c r="A140" s="38" t="s">
        <v>246</v>
      </c>
      <c r="B140" s="23">
        <v>4500000</v>
      </c>
      <c r="C140" s="24"/>
      <c r="D140" s="23"/>
      <c r="E140" s="23">
        <v>4500000</v>
      </c>
    </row>
    <row r="141" spans="1:9" ht="17.25" thickTop="1" thickBot="1" x14ac:dyDescent="0.3">
      <c r="A141" s="46" t="s">
        <v>101</v>
      </c>
      <c r="B141" s="19">
        <v>127665764726</v>
      </c>
      <c r="C141" s="19">
        <v>3380714388</v>
      </c>
      <c r="D141" s="19">
        <v>34037211335</v>
      </c>
      <c r="E141" s="19">
        <v>165083690449</v>
      </c>
    </row>
    <row r="142" spans="1:9" ht="16.5" thickTop="1" x14ac:dyDescent="0.25">
      <c r="A142" s="47" t="s">
        <v>102</v>
      </c>
      <c r="B142" s="44">
        <v>87473215578</v>
      </c>
      <c r="C142" s="44">
        <v>3378829388</v>
      </c>
      <c r="D142" s="44">
        <v>320523197</v>
      </c>
      <c r="E142" s="44">
        <v>91172568163</v>
      </c>
    </row>
    <row r="143" spans="1:9" x14ac:dyDescent="0.25">
      <c r="A143" s="48" t="s">
        <v>103</v>
      </c>
      <c r="B143" s="23">
        <v>72225993698</v>
      </c>
      <c r="C143" s="23">
        <v>2826524661</v>
      </c>
      <c r="D143" s="23">
        <v>279820780</v>
      </c>
      <c r="E143" s="23">
        <v>75332339139</v>
      </c>
    </row>
    <row r="144" spans="1:9" x14ac:dyDescent="0.25">
      <c r="A144" s="48" t="s">
        <v>104</v>
      </c>
      <c r="B144" s="23">
        <v>6298248815</v>
      </c>
      <c r="C144" s="23">
        <v>73969579</v>
      </c>
      <c r="D144" s="23">
        <v>14003268</v>
      </c>
      <c r="E144" s="23">
        <v>6386221662</v>
      </c>
      <c r="H144" s="86"/>
    </row>
    <row r="145" spans="1:10" x14ac:dyDescent="0.25">
      <c r="A145" s="48" t="s">
        <v>105</v>
      </c>
      <c r="B145" s="23">
        <v>8948973065</v>
      </c>
      <c r="C145" s="23">
        <v>478335148</v>
      </c>
      <c r="D145" s="23">
        <v>26699149</v>
      </c>
      <c r="E145" s="23">
        <v>9454007362</v>
      </c>
    </row>
    <row r="146" spans="1:10" x14ac:dyDescent="0.25">
      <c r="A146" s="47" t="s">
        <v>106</v>
      </c>
      <c r="B146" s="27">
        <v>1640900055</v>
      </c>
      <c r="C146" s="27">
        <v>0</v>
      </c>
      <c r="D146" s="27">
        <v>0</v>
      </c>
      <c r="E146" s="27">
        <v>1640900055</v>
      </c>
    </row>
    <row r="147" spans="1:10" x14ac:dyDescent="0.25">
      <c r="A147" s="48" t="s">
        <v>107</v>
      </c>
      <c r="B147" s="23">
        <v>1640900055</v>
      </c>
      <c r="C147" s="23"/>
      <c r="D147" s="23"/>
      <c r="E147" s="23">
        <v>1640900055</v>
      </c>
    </row>
    <row r="148" spans="1:10" x14ac:dyDescent="0.25">
      <c r="A148" s="49" t="s">
        <v>108</v>
      </c>
      <c r="B148" s="27">
        <v>0</v>
      </c>
      <c r="C148" s="27">
        <v>0</v>
      </c>
      <c r="D148" s="27">
        <v>33596061354</v>
      </c>
      <c r="E148" s="27">
        <v>33596061354</v>
      </c>
    </row>
    <row r="149" spans="1:10" ht="16.5" thickBot="1" x14ac:dyDescent="0.3">
      <c r="A149" s="48" t="s">
        <v>109</v>
      </c>
      <c r="B149" s="50"/>
      <c r="C149" s="50"/>
      <c r="D149" s="50">
        <v>33596061354</v>
      </c>
      <c r="E149" s="50">
        <v>33596061354</v>
      </c>
      <c r="H149" s="86"/>
    </row>
    <row r="150" spans="1:10" ht="17.25" thickTop="1" thickBot="1" x14ac:dyDescent="0.3">
      <c r="A150" s="33" t="s">
        <v>91</v>
      </c>
      <c r="B150" s="19">
        <v>38551649093</v>
      </c>
      <c r="C150" s="19">
        <v>1885000</v>
      </c>
      <c r="D150" s="19">
        <v>120626784</v>
      </c>
      <c r="E150" s="19">
        <v>38674160877</v>
      </c>
      <c r="H150" s="79"/>
      <c r="J150" s="79"/>
    </row>
    <row r="151" spans="1:10" ht="17.25" thickTop="1" thickBot="1" x14ac:dyDescent="0.3">
      <c r="A151" s="21" t="s">
        <v>110</v>
      </c>
      <c r="B151" s="26">
        <v>9047202300</v>
      </c>
      <c r="C151" s="26">
        <v>0</v>
      </c>
      <c r="D151" s="26">
        <v>120626784</v>
      </c>
      <c r="E151" s="26">
        <v>9167829084</v>
      </c>
    </row>
    <row r="152" spans="1:10" ht="16.5" thickTop="1" x14ac:dyDescent="0.25">
      <c r="A152" s="22" t="s">
        <v>111</v>
      </c>
      <c r="B152" s="23">
        <v>3737885182</v>
      </c>
      <c r="C152" s="24"/>
      <c r="D152" s="23"/>
      <c r="E152" s="23">
        <v>3737885182</v>
      </c>
    </row>
    <row r="153" spans="1:10" x14ac:dyDescent="0.25">
      <c r="A153" s="22" t="s">
        <v>277</v>
      </c>
      <c r="B153" s="23">
        <v>6649999</v>
      </c>
      <c r="C153" s="24"/>
      <c r="D153" s="23"/>
      <c r="E153" s="23">
        <v>6649999</v>
      </c>
    </row>
    <row r="154" spans="1:10" x14ac:dyDescent="0.25">
      <c r="A154" s="22" t="s">
        <v>112</v>
      </c>
      <c r="B154" s="23">
        <v>61596000</v>
      </c>
      <c r="C154" s="24"/>
      <c r="D154" s="23"/>
      <c r="E154" s="23">
        <v>61596000</v>
      </c>
    </row>
    <row r="155" spans="1:10" x14ac:dyDescent="0.25">
      <c r="A155" s="22" t="s">
        <v>113</v>
      </c>
      <c r="B155" s="23">
        <v>90056800</v>
      </c>
      <c r="C155" s="24"/>
      <c r="D155" s="23"/>
      <c r="E155" s="23">
        <v>90056800</v>
      </c>
    </row>
    <row r="156" spans="1:10" x14ac:dyDescent="0.25">
      <c r="A156" s="22" t="s">
        <v>114</v>
      </c>
      <c r="B156" s="23">
        <v>8400000</v>
      </c>
      <c r="C156" s="24"/>
      <c r="D156" s="23"/>
      <c r="E156" s="23">
        <v>8400000</v>
      </c>
    </row>
    <row r="157" spans="1:10" x14ac:dyDescent="0.25">
      <c r="A157" s="22" t="s">
        <v>115</v>
      </c>
      <c r="B157" s="23">
        <v>8400000</v>
      </c>
      <c r="C157" s="24"/>
      <c r="D157" s="23"/>
      <c r="E157" s="23">
        <v>8400000</v>
      </c>
    </row>
    <row r="158" spans="1:10" x14ac:dyDescent="0.25">
      <c r="A158" s="22" t="s">
        <v>116</v>
      </c>
      <c r="B158" s="23">
        <v>8400000</v>
      </c>
      <c r="C158" s="24"/>
      <c r="D158" s="23"/>
      <c r="E158" s="23">
        <v>8400000</v>
      </c>
    </row>
    <row r="159" spans="1:10" x14ac:dyDescent="0.25">
      <c r="A159" s="22" t="s">
        <v>117</v>
      </c>
      <c r="B159" s="23">
        <v>75194923</v>
      </c>
      <c r="C159" s="24"/>
      <c r="D159" s="23"/>
      <c r="E159" s="23">
        <v>75194923</v>
      </c>
    </row>
    <row r="160" spans="1:10" x14ac:dyDescent="0.25">
      <c r="A160" s="22" t="s">
        <v>118</v>
      </c>
      <c r="B160" s="23">
        <v>89289296</v>
      </c>
      <c r="C160" s="24"/>
      <c r="D160" s="23"/>
      <c r="E160" s="23">
        <v>89289296</v>
      </c>
      <c r="F160" s="96"/>
      <c r="I160"/>
    </row>
    <row r="161" spans="1:9" x14ac:dyDescent="0.25">
      <c r="A161" s="22" t="s">
        <v>119</v>
      </c>
      <c r="B161" s="23">
        <v>9104712</v>
      </c>
      <c r="C161" s="24"/>
      <c r="D161" s="23"/>
      <c r="E161" s="23">
        <v>9104712</v>
      </c>
      <c r="F161" s="96"/>
      <c r="I161"/>
    </row>
    <row r="162" spans="1:9" x14ac:dyDescent="0.25">
      <c r="A162" s="22" t="s">
        <v>120</v>
      </c>
      <c r="B162" s="23"/>
      <c r="C162" s="24"/>
      <c r="D162" s="23"/>
      <c r="E162" s="23">
        <v>0</v>
      </c>
      <c r="F162" s="96"/>
      <c r="I162"/>
    </row>
    <row r="163" spans="1:9" x14ac:dyDescent="0.25">
      <c r="A163" s="22" t="s">
        <v>121</v>
      </c>
      <c r="B163" s="23"/>
      <c r="C163" s="24"/>
      <c r="D163" s="23"/>
      <c r="E163" s="23">
        <v>0</v>
      </c>
      <c r="F163" s="96"/>
      <c r="I163"/>
    </row>
    <row r="164" spans="1:9" x14ac:dyDescent="0.25">
      <c r="A164" s="22" t="s">
        <v>122</v>
      </c>
      <c r="B164" s="23">
        <v>474239461</v>
      </c>
      <c r="C164" s="24"/>
      <c r="D164" s="23"/>
      <c r="E164" s="23">
        <v>474239461</v>
      </c>
      <c r="F164" s="96"/>
      <c r="I164"/>
    </row>
    <row r="165" spans="1:9" x14ac:dyDescent="0.25">
      <c r="A165" s="22" t="s">
        <v>123</v>
      </c>
      <c r="B165" s="23">
        <v>674639300</v>
      </c>
      <c r="C165" s="24"/>
      <c r="D165" s="23"/>
      <c r="E165" s="23">
        <v>674639300</v>
      </c>
      <c r="F165" s="96"/>
      <c r="I165"/>
    </row>
    <row r="166" spans="1:9" x14ac:dyDescent="0.25">
      <c r="A166" s="22" t="s">
        <v>124</v>
      </c>
      <c r="B166" s="23"/>
      <c r="C166" s="24"/>
      <c r="D166" s="23"/>
      <c r="E166" s="23">
        <v>0</v>
      </c>
      <c r="F166" s="96"/>
      <c r="I166"/>
    </row>
    <row r="167" spans="1:9" x14ac:dyDescent="0.25">
      <c r="A167" s="22" t="s">
        <v>125</v>
      </c>
      <c r="B167" s="23"/>
      <c r="C167" s="24"/>
      <c r="D167" s="23"/>
      <c r="E167" s="23">
        <v>0</v>
      </c>
      <c r="F167" s="96"/>
      <c r="I167"/>
    </row>
    <row r="168" spans="1:9" x14ac:dyDescent="0.25">
      <c r="A168" s="22" t="s">
        <v>126</v>
      </c>
      <c r="B168" s="23"/>
      <c r="C168" s="24"/>
      <c r="D168" s="23"/>
      <c r="E168" s="23">
        <v>0</v>
      </c>
      <c r="F168" s="96"/>
      <c r="I168"/>
    </row>
    <row r="169" spans="1:9" x14ac:dyDescent="0.25">
      <c r="A169" s="22" t="s">
        <v>127</v>
      </c>
      <c r="B169" s="23">
        <v>217056000</v>
      </c>
      <c r="C169" s="24"/>
      <c r="D169" s="23"/>
      <c r="E169" s="23">
        <v>217056000</v>
      </c>
      <c r="F169" s="96"/>
      <c r="I169"/>
    </row>
    <row r="170" spans="1:9" x14ac:dyDescent="0.25">
      <c r="A170" s="22" t="s">
        <v>128</v>
      </c>
      <c r="B170" s="24"/>
      <c r="C170" s="24"/>
      <c r="D170" s="23"/>
      <c r="E170" s="23">
        <v>0</v>
      </c>
      <c r="F170" s="96"/>
      <c r="I170"/>
    </row>
    <row r="171" spans="1:9" x14ac:dyDescent="0.25">
      <c r="A171" s="22" t="s">
        <v>252</v>
      </c>
      <c r="B171" s="23">
        <v>49410165</v>
      </c>
      <c r="C171" s="24"/>
      <c r="D171" s="23"/>
      <c r="E171" s="23">
        <v>49410165</v>
      </c>
      <c r="F171" s="96"/>
      <c r="I171"/>
    </row>
    <row r="172" spans="1:9" x14ac:dyDescent="0.25">
      <c r="A172" s="22" t="s">
        <v>129</v>
      </c>
      <c r="B172" s="23">
        <v>639119314</v>
      </c>
      <c r="C172" s="24"/>
      <c r="D172" s="23"/>
      <c r="E172" s="23">
        <v>639119314</v>
      </c>
      <c r="F172" s="96"/>
      <c r="I172"/>
    </row>
    <row r="173" spans="1:9" x14ac:dyDescent="0.25">
      <c r="A173" s="22" t="s">
        <v>130</v>
      </c>
      <c r="B173" s="23"/>
      <c r="C173" s="24"/>
      <c r="D173" s="23"/>
      <c r="E173" s="23">
        <v>0</v>
      </c>
      <c r="F173" s="96"/>
      <c r="I173"/>
    </row>
    <row r="174" spans="1:9" x14ac:dyDescent="0.25">
      <c r="A174" s="22" t="s">
        <v>278</v>
      </c>
      <c r="B174" s="23">
        <v>136702985</v>
      </c>
      <c r="C174" s="24"/>
      <c r="D174" s="23"/>
      <c r="E174" s="23">
        <v>136702985</v>
      </c>
      <c r="F174" s="96"/>
      <c r="I174"/>
    </row>
    <row r="175" spans="1:9" x14ac:dyDescent="0.25">
      <c r="A175" s="22" t="s">
        <v>253</v>
      </c>
      <c r="B175" s="23">
        <v>10270633</v>
      </c>
      <c r="C175" s="24"/>
      <c r="D175" s="23"/>
      <c r="E175" s="23">
        <v>10270633</v>
      </c>
      <c r="F175" s="96"/>
      <c r="I175"/>
    </row>
    <row r="176" spans="1:9" x14ac:dyDescent="0.25">
      <c r="A176" s="22" t="s">
        <v>131</v>
      </c>
      <c r="B176" s="23"/>
      <c r="C176" s="24"/>
      <c r="D176" s="23"/>
      <c r="E176" s="23">
        <v>0</v>
      </c>
      <c r="F176" s="96"/>
      <c r="I176"/>
    </row>
    <row r="177" spans="1:9" x14ac:dyDescent="0.25">
      <c r="A177" s="22" t="s">
        <v>132</v>
      </c>
      <c r="B177" s="23"/>
      <c r="C177" s="24"/>
      <c r="D177" s="23"/>
      <c r="E177" s="23">
        <v>0</v>
      </c>
      <c r="F177" s="96"/>
      <c r="I177"/>
    </row>
    <row r="178" spans="1:9" x14ac:dyDescent="0.25">
      <c r="A178" s="22" t="s">
        <v>133</v>
      </c>
      <c r="B178" s="23"/>
      <c r="C178" s="24"/>
      <c r="D178" s="23"/>
      <c r="E178" s="23">
        <v>0</v>
      </c>
      <c r="F178" s="96"/>
      <c r="I178"/>
    </row>
    <row r="179" spans="1:9" x14ac:dyDescent="0.25">
      <c r="A179" s="22" t="s">
        <v>134</v>
      </c>
      <c r="B179" s="23"/>
      <c r="C179" s="24"/>
      <c r="D179" s="23"/>
      <c r="E179" s="23">
        <v>0</v>
      </c>
      <c r="F179" s="96"/>
      <c r="I179"/>
    </row>
    <row r="180" spans="1:9" x14ac:dyDescent="0.25">
      <c r="A180" s="22" t="s">
        <v>279</v>
      </c>
      <c r="B180" s="23">
        <v>15294999</v>
      </c>
      <c r="C180" s="24"/>
      <c r="D180" s="23"/>
      <c r="E180" s="23">
        <v>15294999</v>
      </c>
      <c r="F180" s="96"/>
      <c r="I180"/>
    </row>
    <row r="181" spans="1:9" x14ac:dyDescent="0.25">
      <c r="A181" s="22" t="s">
        <v>280</v>
      </c>
      <c r="B181" s="23">
        <v>47922000</v>
      </c>
      <c r="C181" s="24"/>
      <c r="D181" s="23"/>
      <c r="E181" s="23">
        <v>47922000</v>
      </c>
      <c r="F181" s="96"/>
      <c r="I181"/>
    </row>
    <row r="182" spans="1:9" x14ac:dyDescent="0.25">
      <c r="A182" s="22" t="s">
        <v>135</v>
      </c>
      <c r="B182" s="23">
        <v>953703098</v>
      </c>
      <c r="C182" s="24"/>
      <c r="D182" s="23"/>
      <c r="E182" s="23">
        <v>953703098</v>
      </c>
      <c r="F182" s="96"/>
      <c r="I182"/>
    </row>
    <row r="183" spans="1:9" x14ac:dyDescent="0.25">
      <c r="A183" s="22" t="s">
        <v>283</v>
      </c>
      <c r="B183" s="23">
        <v>1500000</v>
      </c>
      <c r="C183" s="24"/>
      <c r="D183" s="23"/>
      <c r="E183" s="23">
        <v>1500000</v>
      </c>
      <c r="F183" s="96"/>
      <c r="I183"/>
    </row>
    <row r="184" spans="1:9" x14ac:dyDescent="0.25">
      <c r="A184" s="22" t="s">
        <v>136</v>
      </c>
      <c r="B184" s="23">
        <v>1715077434</v>
      </c>
      <c r="C184" s="24"/>
      <c r="D184" s="23">
        <v>120626784</v>
      </c>
      <c r="E184" s="23">
        <v>1835704218</v>
      </c>
      <c r="F184" s="96"/>
      <c r="I184"/>
    </row>
    <row r="185" spans="1:9" x14ac:dyDescent="0.25">
      <c r="A185" s="22" t="s">
        <v>281</v>
      </c>
      <c r="B185" s="23">
        <v>15693999</v>
      </c>
      <c r="C185" s="24"/>
      <c r="D185" s="23"/>
      <c r="E185" s="23">
        <v>15693999</v>
      </c>
      <c r="F185" s="96"/>
      <c r="I185"/>
    </row>
    <row r="186" spans="1:9" ht="16.5" thickBot="1" x14ac:dyDescent="0.3">
      <c r="A186" s="22" t="s">
        <v>282</v>
      </c>
      <c r="B186" s="23">
        <v>1596000</v>
      </c>
      <c r="C186" s="24"/>
      <c r="D186" s="23"/>
      <c r="E186" s="23">
        <v>1596000</v>
      </c>
      <c r="F186" s="96"/>
      <c r="I186"/>
    </row>
    <row r="187" spans="1:9" ht="17.25" thickTop="1" thickBot="1" x14ac:dyDescent="0.3">
      <c r="A187" s="21" t="s">
        <v>137</v>
      </c>
      <c r="B187" s="19">
        <v>29504446793</v>
      </c>
      <c r="C187" s="19">
        <v>1885000</v>
      </c>
      <c r="D187" s="19">
        <v>0</v>
      </c>
      <c r="E187" s="19">
        <v>29506331793</v>
      </c>
      <c r="F187" s="96"/>
      <c r="I187"/>
    </row>
    <row r="188" spans="1:9" ht="17.25" thickTop="1" thickBot="1" x14ac:dyDescent="0.3">
      <c r="A188" s="25" t="s">
        <v>138</v>
      </c>
      <c r="B188" s="27">
        <v>21212626584</v>
      </c>
      <c r="C188" s="27">
        <v>0</v>
      </c>
      <c r="D188" s="27">
        <v>0</v>
      </c>
      <c r="E188" s="27">
        <v>21212626584</v>
      </c>
      <c r="F188" s="96"/>
      <c r="I188"/>
    </row>
    <row r="189" spans="1:9" ht="17.25" thickTop="1" thickBot="1" x14ac:dyDescent="0.3">
      <c r="A189" s="52" t="s">
        <v>139</v>
      </c>
      <c r="B189" s="19">
        <v>17878951348</v>
      </c>
      <c r="C189" s="19">
        <v>0</v>
      </c>
      <c r="D189" s="19">
        <v>0</v>
      </c>
      <c r="E189" s="19">
        <v>17878951348</v>
      </c>
      <c r="F189" s="96"/>
      <c r="I189"/>
    </row>
    <row r="190" spans="1:9" ht="16.5" thickTop="1" x14ac:dyDescent="0.25">
      <c r="A190" s="53" t="s">
        <v>140</v>
      </c>
      <c r="B190" s="23">
        <v>2491398223</v>
      </c>
      <c r="C190" s="24"/>
      <c r="D190" s="23"/>
      <c r="E190" s="23">
        <v>2491398223</v>
      </c>
      <c r="F190" s="96"/>
      <c r="I190"/>
    </row>
    <row r="191" spans="1:9" x14ac:dyDescent="0.25">
      <c r="A191" s="53" t="s">
        <v>141</v>
      </c>
      <c r="B191" s="23">
        <v>6929330818</v>
      </c>
      <c r="C191" s="24"/>
      <c r="D191" s="23"/>
      <c r="E191" s="23">
        <v>6929330818</v>
      </c>
      <c r="F191" s="96"/>
      <c r="I191"/>
    </row>
    <row r="192" spans="1:9" ht="16.5" thickBot="1" x14ac:dyDescent="0.3">
      <c r="A192" s="53" t="s">
        <v>142</v>
      </c>
      <c r="B192" s="23">
        <v>8458222307</v>
      </c>
      <c r="C192" s="24"/>
      <c r="D192" s="23"/>
      <c r="E192" s="23">
        <v>8458222307</v>
      </c>
      <c r="F192" s="96"/>
      <c r="I192"/>
    </row>
    <row r="193" spans="1:9" ht="17.25" thickTop="1" thickBot="1" x14ac:dyDescent="0.3">
      <c r="A193" s="52" t="s">
        <v>143</v>
      </c>
      <c r="B193" s="19">
        <v>3333675236</v>
      </c>
      <c r="C193" s="19">
        <v>0</v>
      </c>
      <c r="D193" s="19">
        <v>0</v>
      </c>
      <c r="E193" s="19">
        <v>3333675236</v>
      </c>
      <c r="F193" s="96"/>
      <c r="I193"/>
    </row>
    <row r="194" spans="1:9" ht="17.25" thickTop="1" thickBot="1" x14ac:dyDescent="0.3">
      <c r="A194" s="53" t="s">
        <v>144</v>
      </c>
      <c r="B194" s="23">
        <v>3333675236</v>
      </c>
      <c r="C194" s="24"/>
      <c r="D194" s="23"/>
      <c r="E194" s="23">
        <v>3333675236</v>
      </c>
      <c r="F194" s="96"/>
      <c r="I194"/>
    </row>
    <row r="195" spans="1:9" ht="17.25" thickTop="1" thickBot="1" x14ac:dyDescent="0.3">
      <c r="A195" s="54" t="s">
        <v>15</v>
      </c>
      <c r="B195" s="19">
        <v>8291820209</v>
      </c>
      <c r="C195" s="19">
        <v>1885000</v>
      </c>
      <c r="D195" s="19">
        <v>0</v>
      </c>
      <c r="E195" s="19">
        <v>8293705209</v>
      </c>
      <c r="F195" s="96"/>
      <c r="I195"/>
    </row>
    <row r="196" spans="1:9" ht="17.25" thickTop="1" thickBot="1" x14ac:dyDescent="0.3">
      <c r="A196" s="55" t="s">
        <v>237</v>
      </c>
      <c r="B196" s="19"/>
      <c r="C196" s="24"/>
      <c r="D196" s="23"/>
      <c r="E196" s="23">
        <v>0</v>
      </c>
      <c r="F196" s="96"/>
      <c r="I196"/>
    </row>
    <row r="197" spans="1:9" ht="17.25" thickTop="1" thickBot="1" x14ac:dyDescent="0.3">
      <c r="A197" s="52" t="s">
        <v>145</v>
      </c>
      <c r="B197" s="19">
        <v>8044095918</v>
      </c>
      <c r="C197" s="19">
        <v>0</v>
      </c>
      <c r="D197" s="19">
        <v>0</v>
      </c>
      <c r="E197" s="19">
        <v>8044095918</v>
      </c>
      <c r="F197" s="96"/>
      <c r="I197"/>
    </row>
    <row r="198" spans="1:9" ht="16.5" thickTop="1" x14ac:dyDescent="0.25">
      <c r="A198" s="53" t="s">
        <v>146</v>
      </c>
      <c r="B198" s="23">
        <v>331000000</v>
      </c>
      <c r="C198" s="24"/>
      <c r="D198" s="23"/>
      <c r="E198" s="23">
        <v>331000000</v>
      </c>
      <c r="F198" s="96"/>
      <c r="I198"/>
    </row>
    <row r="199" spans="1:9" x14ac:dyDescent="0.25">
      <c r="A199" s="53" t="s">
        <v>147</v>
      </c>
      <c r="B199" s="23"/>
      <c r="C199" s="24"/>
      <c r="D199" s="23"/>
      <c r="E199" s="23">
        <v>0</v>
      </c>
      <c r="F199" s="96"/>
      <c r="I199"/>
    </row>
    <row r="200" spans="1:9" x14ac:dyDescent="0.25">
      <c r="A200" s="53" t="s">
        <v>148</v>
      </c>
      <c r="B200" s="23"/>
      <c r="C200" s="24"/>
      <c r="D200" s="23"/>
      <c r="E200" s="23">
        <v>0</v>
      </c>
      <c r="F200" s="96"/>
      <c r="I200"/>
    </row>
    <row r="201" spans="1:9" x14ac:dyDescent="0.25">
      <c r="A201" s="53" t="s">
        <v>149</v>
      </c>
      <c r="B201" s="23"/>
      <c r="C201" s="24"/>
      <c r="D201" s="23"/>
      <c r="E201" s="23">
        <v>0</v>
      </c>
      <c r="F201" s="96"/>
      <c r="I201"/>
    </row>
    <row r="202" spans="1:9" x14ac:dyDescent="0.25">
      <c r="A202" s="53" t="s">
        <v>150</v>
      </c>
      <c r="B202" s="23"/>
      <c r="C202" s="24"/>
      <c r="D202" s="23"/>
      <c r="E202" s="23">
        <v>0</v>
      </c>
      <c r="F202" s="96"/>
      <c r="I202"/>
    </row>
    <row r="203" spans="1:9" x14ac:dyDescent="0.25">
      <c r="A203" s="53" t="s">
        <v>151</v>
      </c>
      <c r="B203" s="23">
        <v>7359023771</v>
      </c>
      <c r="C203" s="24"/>
      <c r="D203" s="23"/>
      <c r="E203" s="23">
        <v>7359023771</v>
      </c>
      <c r="F203" s="96"/>
      <c r="I203"/>
    </row>
    <row r="204" spans="1:9" ht="16.5" thickBot="1" x14ac:dyDescent="0.3">
      <c r="A204" s="53" t="s">
        <v>264</v>
      </c>
      <c r="B204" s="23">
        <v>354072147</v>
      </c>
      <c r="C204" s="24"/>
      <c r="D204" s="23"/>
      <c r="E204" s="23">
        <v>354072147</v>
      </c>
      <c r="F204" s="96"/>
      <c r="I204"/>
    </row>
    <row r="205" spans="1:9" ht="17.25" thickTop="1" thickBot="1" x14ac:dyDescent="0.3">
      <c r="A205" s="52" t="s">
        <v>152</v>
      </c>
      <c r="B205" s="19">
        <v>247724291</v>
      </c>
      <c r="C205" s="19">
        <v>1885000</v>
      </c>
      <c r="D205" s="19">
        <v>0</v>
      </c>
      <c r="E205" s="19">
        <v>249609291</v>
      </c>
      <c r="F205" s="96"/>
      <c r="I205"/>
    </row>
    <row r="206" spans="1:9" ht="16.5" thickTop="1" x14ac:dyDescent="0.25">
      <c r="A206" s="53" t="s">
        <v>153</v>
      </c>
      <c r="B206" s="23"/>
      <c r="C206" s="24"/>
      <c r="D206" s="23"/>
      <c r="E206" s="23">
        <v>0</v>
      </c>
    </row>
    <row r="207" spans="1:9" x14ac:dyDescent="0.25">
      <c r="A207" s="53" t="s">
        <v>154</v>
      </c>
      <c r="B207" s="23"/>
      <c r="C207" s="24"/>
      <c r="D207" s="23"/>
      <c r="E207" s="23">
        <v>0</v>
      </c>
    </row>
    <row r="208" spans="1:9" x14ac:dyDescent="0.25">
      <c r="A208" s="53" t="s">
        <v>155</v>
      </c>
      <c r="B208" s="23"/>
      <c r="C208" s="24"/>
      <c r="D208" s="23"/>
      <c r="E208" s="23">
        <v>0</v>
      </c>
    </row>
    <row r="209" spans="1:9" x14ac:dyDescent="0.25">
      <c r="A209" s="53" t="s">
        <v>156</v>
      </c>
      <c r="B209" s="23"/>
      <c r="C209" s="24"/>
      <c r="D209" s="23"/>
      <c r="E209" s="23">
        <v>0</v>
      </c>
    </row>
    <row r="210" spans="1:9" x14ac:dyDescent="0.25">
      <c r="A210" s="53" t="s">
        <v>265</v>
      </c>
      <c r="B210" s="23">
        <v>1596000</v>
      </c>
      <c r="C210" s="24"/>
      <c r="D210" s="23"/>
      <c r="E210" s="23">
        <v>1596000</v>
      </c>
    </row>
    <row r="211" spans="1:9" x14ac:dyDescent="0.25">
      <c r="A211" s="53" t="s">
        <v>157</v>
      </c>
      <c r="B211" s="23">
        <v>241508254</v>
      </c>
      <c r="C211" s="24"/>
      <c r="D211" s="23"/>
      <c r="E211" s="23">
        <v>241508254</v>
      </c>
    </row>
    <row r="212" spans="1:9" x14ac:dyDescent="0.25">
      <c r="A212" s="53" t="s">
        <v>158</v>
      </c>
      <c r="B212" s="23"/>
      <c r="C212" s="24"/>
      <c r="D212" s="23"/>
      <c r="E212" s="23">
        <v>0</v>
      </c>
    </row>
    <row r="213" spans="1:9" x14ac:dyDescent="0.25">
      <c r="A213" s="53" t="s">
        <v>159</v>
      </c>
      <c r="B213" s="23"/>
      <c r="C213" s="24"/>
      <c r="D213" s="23"/>
      <c r="E213" s="23">
        <v>0</v>
      </c>
    </row>
    <row r="214" spans="1:9" x14ac:dyDescent="0.25">
      <c r="A214" s="53" t="s">
        <v>160</v>
      </c>
      <c r="B214" s="23">
        <v>4620037</v>
      </c>
      <c r="C214" s="24"/>
      <c r="D214" s="23"/>
      <c r="E214" s="23">
        <v>4620037</v>
      </c>
    </row>
    <row r="215" spans="1:9" x14ac:dyDescent="0.25">
      <c r="A215" s="53" t="s">
        <v>161</v>
      </c>
      <c r="B215" s="23"/>
      <c r="C215" s="24"/>
      <c r="D215" s="23"/>
      <c r="E215" s="23">
        <v>0</v>
      </c>
    </row>
    <row r="216" spans="1:9" x14ac:dyDescent="0.25">
      <c r="A216" s="53" t="s">
        <v>162</v>
      </c>
      <c r="B216" s="23"/>
      <c r="C216" s="23">
        <v>1885000</v>
      </c>
      <c r="D216" s="23"/>
      <c r="E216" s="23">
        <v>1885000</v>
      </c>
    </row>
    <row r="217" spans="1:9" x14ac:dyDescent="0.25">
      <c r="A217" s="56" t="s">
        <v>163</v>
      </c>
      <c r="B217" s="23"/>
      <c r="C217" s="24"/>
      <c r="D217" s="23"/>
      <c r="E217" s="23">
        <v>0</v>
      </c>
    </row>
    <row r="218" spans="1:9" x14ac:dyDescent="0.25">
      <c r="A218" s="56" t="s">
        <v>164</v>
      </c>
      <c r="B218" s="23"/>
      <c r="C218" s="24"/>
      <c r="D218" s="23"/>
      <c r="E218" s="23">
        <v>0</v>
      </c>
    </row>
    <row r="219" spans="1:9" s="85" customFormat="1" x14ac:dyDescent="0.25">
      <c r="A219" s="56" t="s">
        <v>254</v>
      </c>
      <c r="B219" s="23"/>
      <c r="C219" s="24"/>
      <c r="D219" s="23"/>
      <c r="E219" s="23">
        <v>0</v>
      </c>
      <c r="F219" s="98"/>
      <c r="G219" s="84"/>
      <c r="I219" s="84"/>
    </row>
    <row r="220" spans="1:9" x14ac:dyDescent="0.25">
      <c r="A220" s="56" t="s">
        <v>165</v>
      </c>
      <c r="B220" s="23"/>
      <c r="C220" s="24"/>
      <c r="D220" s="23"/>
      <c r="E220" s="23">
        <v>0</v>
      </c>
    </row>
    <row r="221" spans="1:9" ht="16.5" thickBot="1" x14ac:dyDescent="0.3">
      <c r="A221" s="56" t="s">
        <v>166</v>
      </c>
      <c r="B221" s="23"/>
      <c r="C221" s="24"/>
      <c r="D221" s="23"/>
      <c r="E221" s="23">
        <v>0</v>
      </c>
    </row>
    <row r="222" spans="1:9" ht="16.5" thickBot="1" x14ac:dyDescent="0.3">
      <c r="A222" s="18" t="s">
        <v>167</v>
      </c>
      <c r="B222" s="57">
        <v>19565947412</v>
      </c>
      <c r="C222" s="57">
        <v>1241425499</v>
      </c>
      <c r="D222" s="57">
        <v>-7076904754</v>
      </c>
      <c r="E222" s="57">
        <v>13730468157</v>
      </c>
      <c r="F222" s="96"/>
      <c r="I222"/>
    </row>
    <row r="223" spans="1:9" ht="16.5" thickBot="1" x14ac:dyDescent="0.3">
      <c r="A223" s="18" t="s">
        <v>168</v>
      </c>
      <c r="B223" s="57">
        <v>19565947412</v>
      </c>
      <c r="C223" s="57">
        <v>-1480531601</v>
      </c>
      <c r="D223" s="57">
        <v>-7076904754</v>
      </c>
      <c r="E223" s="57">
        <v>11008511057</v>
      </c>
      <c r="F223" s="96"/>
      <c r="I223"/>
    </row>
    <row r="224" spans="1:9" ht="16.5" thickBot="1" x14ac:dyDescent="0.3">
      <c r="A224" s="58" t="s">
        <v>169</v>
      </c>
      <c r="B224" s="59">
        <v>530425927</v>
      </c>
      <c r="C224" s="59">
        <v>8000542896</v>
      </c>
      <c r="D224" s="59">
        <v>0</v>
      </c>
      <c r="E224" s="59">
        <v>8530968823</v>
      </c>
      <c r="F224" s="96"/>
      <c r="I224"/>
    </row>
    <row r="225" spans="1:9" ht="17.25" thickTop="1" thickBot="1" x14ac:dyDescent="0.3">
      <c r="A225" s="33" t="s">
        <v>170</v>
      </c>
      <c r="B225" s="19">
        <v>4000000</v>
      </c>
      <c r="C225" s="19">
        <v>0</v>
      </c>
      <c r="D225" s="19">
        <v>0</v>
      </c>
      <c r="E225" s="19">
        <v>4000000</v>
      </c>
      <c r="F225" s="96"/>
      <c r="I225"/>
    </row>
    <row r="226" spans="1:9" ht="16.5" thickTop="1" x14ac:dyDescent="0.25">
      <c r="A226" s="40" t="s">
        <v>171</v>
      </c>
      <c r="B226" s="23">
        <v>4000000</v>
      </c>
      <c r="C226" s="24"/>
      <c r="D226" s="23"/>
      <c r="E226" s="23">
        <v>4000000</v>
      </c>
      <c r="F226" s="96"/>
      <c r="I226"/>
    </row>
    <row r="227" spans="1:9" x14ac:dyDescent="0.25">
      <c r="A227" s="40" t="s">
        <v>172</v>
      </c>
      <c r="B227" s="23"/>
      <c r="C227" s="23"/>
      <c r="D227" s="23"/>
      <c r="E227" s="23">
        <v>0</v>
      </c>
      <c r="F227" s="96"/>
      <c r="I227"/>
    </row>
    <row r="228" spans="1:9" ht="16.5" thickBot="1" x14ac:dyDescent="0.3">
      <c r="A228" s="40" t="s">
        <v>173</v>
      </c>
      <c r="B228" s="23"/>
      <c r="C228" s="23"/>
      <c r="D228" s="23"/>
      <c r="E228" s="23">
        <v>0</v>
      </c>
      <c r="F228" s="96"/>
      <c r="I228"/>
    </row>
    <row r="229" spans="1:9" ht="17.25" thickTop="1" thickBot="1" x14ac:dyDescent="0.3">
      <c r="A229" s="33" t="s">
        <v>174</v>
      </c>
      <c r="B229" s="19">
        <v>526425927</v>
      </c>
      <c r="C229" s="19">
        <v>8000542896</v>
      </c>
      <c r="D229" s="19">
        <v>0</v>
      </c>
      <c r="E229" s="19">
        <v>8526968823</v>
      </c>
      <c r="F229" s="96"/>
      <c r="I229"/>
    </row>
    <row r="230" spans="1:9" ht="17.25" thickTop="1" thickBot="1" x14ac:dyDescent="0.3">
      <c r="A230" s="21" t="s">
        <v>94</v>
      </c>
      <c r="B230" s="19">
        <v>0</v>
      </c>
      <c r="C230" s="39">
        <v>0</v>
      </c>
      <c r="D230" s="19">
        <v>0</v>
      </c>
      <c r="E230" s="19">
        <v>0</v>
      </c>
      <c r="F230" s="96"/>
      <c r="I230"/>
    </row>
    <row r="231" spans="1:9" ht="17.25" thickTop="1" thickBot="1" x14ac:dyDescent="0.3">
      <c r="A231" s="21" t="s">
        <v>175</v>
      </c>
      <c r="B231" s="19">
        <v>0</v>
      </c>
      <c r="C231" s="39">
        <v>0</v>
      </c>
      <c r="D231" s="19">
        <v>0</v>
      </c>
      <c r="E231" s="19">
        <v>0</v>
      </c>
      <c r="F231" s="96"/>
      <c r="I231"/>
    </row>
    <row r="232" spans="1:9" ht="17.25" thickTop="1" thickBot="1" x14ac:dyDescent="0.3">
      <c r="A232" s="21" t="s">
        <v>176</v>
      </c>
      <c r="B232" s="19">
        <v>526425927</v>
      </c>
      <c r="C232" s="19">
        <v>8000542896</v>
      </c>
      <c r="D232" s="19">
        <v>0</v>
      </c>
      <c r="E232" s="19">
        <v>8526968823</v>
      </c>
      <c r="F232" s="96"/>
      <c r="I232"/>
    </row>
    <row r="233" spans="1:9" ht="16.5" thickTop="1" x14ac:dyDescent="0.25">
      <c r="A233" s="60" t="s">
        <v>263</v>
      </c>
      <c r="B233" s="23"/>
      <c r="C233" s="23">
        <v>759530495</v>
      </c>
      <c r="D233" s="27"/>
      <c r="E233" s="27">
        <v>759530495</v>
      </c>
      <c r="F233" s="96"/>
      <c r="I233"/>
    </row>
    <row r="234" spans="1:9" x14ac:dyDescent="0.25">
      <c r="A234" s="60" t="s">
        <v>177</v>
      </c>
      <c r="B234" s="23"/>
      <c r="C234" s="23"/>
      <c r="D234" s="27"/>
      <c r="E234" s="27">
        <v>0</v>
      </c>
      <c r="F234" s="96"/>
      <c r="I234"/>
    </row>
    <row r="235" spans="1:9" x14ac:dyDescent="0.25">
      <c r="A235" s="60" t="s">
        <v>270</v>
      </c>
      <c r="B235" s="23">
        <v>237125927</v>
      </c>
      <c r="C235" s="23"/>
      <c r="D235" s="27"/>
      <c r="E235" s="27">
        <v>237125927</v>
      </c>
      <c r="F235" s="96"/>
      <c r="I235"/>
    </row>
    <row r="236" spans="1:9" x14ac:dyDescent="0.25">
      <c r="A236" s="60" t="s">
        <v>271</v>
      </c>
      <c r="B236" s="23"/>
      <c r="C236" s="23">
        <v>1913603629</v>
      </c>
      <c r="D236" s="27"/>
      <c r="E236" s="27">
        <v>1913603629</v>
      </c>
      <c r="F236" s="96"/>
      <c r="I236"/>
    </row>
    <row r="237" spans="1:9" x14ac:dyDescent="0.25">
      <c r="A237" s="60" t="s">
        <v>178</v>
      </c>
      <c r="B237" s="23"/>
      <c r="C237" s="23"/>
      <c r="D237" s="27"/>
      <c r="E237" s="27">
        <v>0</v>
      </c>
      <c r="F237" s="96"/>
      <c r="I237"/>
    </row>
    <row r="238" spans="1:9" x14ac:dyDescent="0.25">
      <c r="A238" s="60" t="s">
        <v>179</v>
      </c>
      <c r="B238" s="23"/>
      <c r="C238" s="23"/>
      <c r="D238" s="27"/>
      <c r="E238" s="27">
        <v>0</v>
      </c>
      <c r="F238" s="96"/>
      <c r="I238"/>
    </row>
    <row r="239" spans="1:9" x14ac:dyDescent="0.25">
      <c r="A239" s="60" t="s">
        <v>272</v>
      </c>
      <c r="B239" s="23"/>
      <c r="C239" s="23">
        <v>463140000</v>
      </c>
      <c r="D239" s="27"/>
      <c r="E239" s="27">
        <v>463140000</v>
      </c>
      <c r="F239" s="96"/>
      <c r="I239"/>
    </row>
    <row r="240" spans="1:9" x14ac:dyDescent="0.25">
      <c r="A240" s="60" t="s">
        <v>180</v>
      </c>
      <c r="B240" s="23"/>
      <c r="C240" s="23">
        <v>4864268772</v>
      </c>
      <c r="D240" s="27"/>
      <c r="E240" s="27">
        <v>4864268772</v>
      </c>
      <c r="F240" s="96"/>
      <c r="I240"/>
    </row>
    <row r="241" spans="1:9" ht="16.5" thickBot="1" x14ac:dyDescent="0.3">
      <c r="A241" s="60" t="s">
        <v>235</v>
      </c>
      <c r="B241" s="23">
        <v>289300000</v>
      </c>
      <c r="C241" s="23"/>
      <c r="D241" s="27"/>
      <c r="E241" s="27">
        <v>289300000</v>
      </c>
      <c r="F241" s="96"/>
      <c r="I241"/>
    </row>
    <row r="242" spans="1:9" ht="17.25" thickTop="1" thickBot="1" x14ac:dyDescent="0.3">
      <c r="A242" s="42" t="s">
        <v>181</v>
      </c>
      <c r="B242" s="19">
        <v>0</v>
      </c>
      <c r="C242" s="19">
        <v>0</v>
      </c>
      <c r="D242" s="19">
        <v>0</v>
      </c>
      <c r="E242" s="19">
        <v>0</v>
      </c>
      <c r="F242" s="96"/>
      <c r="I242"/>
    </row>
    <row r="243" spans="1:9" ht="17.25" thickTop="1" thickBot="1" x14ac:dyDescent="0.3">
      <c r="A243" s="35" t="s">
        <v>182</v>
      </c>
      <c r="B243" s="27"/>
      <c r="C243" s="61">
        <v>0</v>
      </c>
      <c r="D243" s="27">
        <v>0</v>
      </c>
      <c r="E243" s="27">
        <v>0</v>
      </c>
      <c r="F243" s="96"/>
      <c r="I243"/>
    </row>
    <row r="244" spans="1:9" ht="17.25" thickTop="1" thickBot="1" x14ac:dyDescent="0.3">
      <c r="A244" s="43" t="s">
        <v>183</v>
      </c>
      <c r="B244" s="19">
        <v>0</v>
      </c>
      <c r="C244" s="19">
        <v>0</v>
      </c>
      <c r="D244" s="19">
        <v>0</v>
      </c>
      <c r="E244" s="19">
        <v>0</v>
      </c>
      <c r="F244" s="96"/>
      <c r="I244"/>
    </row>
    <row r="245" spans="1:9" ht="16.5" thickTop="1" x14ac:dyDescent="0.25">
      <c r="A245" s="15" t="s">
        <v>184</v>
      </c>
      <c r="B245" s="23"/>
      <c r="C245" s="24"/>
      <c r="D245" s="23"/>
      <c r="E245" s="23">
        <v>0</v>
      </c>
      <c r="F245" s="96"/>
      <c r="I245"/>
    </row>
    <row r="246" spans="1:9" x14ac:dyDescent="0.25">
      <c r="A246" s="15" t="s">
        <v>185</v>
      </c>
      <c r="B246" s="23"/>
      <c r="C246" s="24"/>
      <c r="D246" s="23"/>
      <c r="E246" s="23">
        <v>0</v>
      </c>
      <c r="F246" s="96"/>
      <c r="I246"/>
    </row>
    <row r="247" spans="1:9" x14ac:dyDescent="0.25">
      <c r="A247" s="15" t="s">
        <v>262</v>
      </c>
      <c r="B247" s="23"/>
      <c r="C247" s="24"/>
      <c r="D247" s="23"/>
      <c r="E247" s="23">
        <v>0</v>
      </c>
      <c r="F247" s="96"/>
      <c r="I247"/>
    </row>
    <row r="248" spans="1:9" x14ac:dyDescent="0.25">
      <c r="A248" s="15" t="s">
        <v>186</v>
      </c>
      <c r="B248" s="23"/>
      <c r="C248" s="24"/>
      <c r="D248" s="23"/>
      <c r="E248" s="23">
        <v>0</v>
      </c>
      <c r="F248" s="96"/>
      <c r="I248"/>
    </row>
    <row r="249" spans="1:9" x14ac:dyDescent="0.25">
      <c r="A249" s="15" t="s">
        <v>187</v>
      </c>
      <c r="B249" s="23"/>
      <c r="C249" s="24"/>
      <c r="D249" s="23"/>
      <c r="E249" s="23">
        <v>0</v>
      </c>
      <c r="F249" s="96"/>
      <c r="I249"/>
    </row>
    <row r="250" spans="1:9" x14ac:dyDescent="0.25">
      <c r="A250" s="15" t="s">
        <v>188</v>
      </c>
      <c r="B250" s="23"/>
      <c r="C250" s="24"/>
      <c r="D250" s="23"/>
      <c r="E250" s="23">
        <v>0</v>
      </c>
      <c r="F250" s="96"/>
      <c r="I250"/>
    </row>
    <row r="251" spans="1:9" x14ac:dyDescent="0.25">
      <c r="A251" s="15" t="s">
        <v>189</v>
      </c>
      <c r="B251" s="23"/>
      <c r="C251" s="24"/>
      <c r="D251" s="23"/>
      <c r="E251" s="23">
        <v>0</v>
      </c>
      <c r="F251" s="96"/>
      <c r="I251"/>
    </row>
    <row r="252" spans="1:9" x14ac:dyDescent="0.25">
      <c r="A252" s="15" t="s">
        <v>190</v>
      </c>
      <c r="B252" s="23"/>
      <c r="C252" s="24"/>
      <c r="D252" s="23"/>
      <c r="E252" s="23">
        <v>0</v>
      </c>
      <c r="F252" s="96"/>
      <c r="I252"/>
    </row>
    <row r="253" spans="1:9" x14ac:dyDescent="0.25">
      <c r="A253" s="15" t="s">
        <v>191</v>
      </c>
      <c r="B253" s="23"/>
      <c r="C253" s="23"/>
      <c r="D253" s="23"/>
      <c r="E253" s="23">
        <v>0</v>
      </c>
      <c r="F253" s="96"/>
      <c r="I253"/>
    </row>
    <row r="254" spans="1:9" x14ac:dyDescent="0.25">
      <c r="A254" s="15" t="s">
        <v>236</v>
      </c>
      <c r="B254" s="24"/>
      <c r="C254" s="24"/>
      <c r="D254" s="23"/>
      <c r="E254" s="23">
        <v>0</v>
      </c>
      <c r="F254" s="96"/>
      <c r="I254"/>
    </row>
    <row r="255" spans="1:9" ht="16.5" thickBot="1" x14ac:dyDescent="0.3">
      <c r="A255" s="15" t="s">
        <v>192</v>
      </c>
      <c r="B255" s="24"/>
      <c r="C255" s="24"/>
      <c r="D255" s="23"/>
      <c r="E255" s="23">
        <v>0</v>
      </c>
      <c r="F255" s="96"/>
      <c r="I255"/>
    </row>
    <row r="256" spans="1:9" ht="17.25" thickTop="1" thickBot="1" x14ac:dyDescent="0.3">
      <c r="A256" s="46" t="s">
        <v>193</v>
      </c>
      <c r="B256" s="19">
        <v>7088444367</v>
      </c>
      <c r="C256" s="19">
        <v>13552568473</v>
      </c>
      <c r="D256" s="19">
        <v>22620802</v>
      </c>
      <c r="E256" s="19">
        <v>20663633642</v>
      </c>
      <c r="F256" s="96"/>
      <c r="I256"/>
    </row>
    <row r="257" spans="1:9" ht="17.25" thickTop="1" thickBot="1" x14ac:dyDescent="0.3">
      <c r="A257" s="20" t="s">
        <v>194</v>
      </c>
      <c r="B257" s="19">
        <v>5404031115</v>
      </c>
      <c r="C257" s="19">
        <v>11638964844</v>
      </c>
      <c r="D257" s="19">
        <v>22620802</v>
      </c>
      <c r="E257" s="19">
        <v>17065616761</v>
      </c>
      <c r="F257" s="96"/>
      <c r="I257"/>
    </row>
    <row r="258" spans="1:9" ht="16.5" thickTop="1" x14ac:dyDescent="0.25">
      <c r="A258" s="40" t="s">
        <v>195</v>
      </c>
      <c r="B258" s="23">
        <v>5070224991</v>
      </c>
      <c r="C258" s="24">
        <v>520421578</v>
      </c>
      <c r="D258" s="23">
        <v>22620802</v>
      </c>
      <c r="E258" s="23">
        <v>5613267371</v>
      </c>
      <c r="F258" s="96">
        <f>+B258/B257</f>
        <v>0.93823016246641278</v>
      </c>
      <c r="I258"/>
    </row>
    <row r="259" spans="1:9" x14ac:dyDescent="0.25">
      <c r="A259" s="40" t="s">
        <v>196</v>
      </c>
      <c r="B259" s="23">
        <v>333196124</v>
      </c>
      <c r="C259" s="24">
        <v>11118543266</v>
      </c>
      <c r="D259" s="23"/>
      <c r="E259" s="23">
        <v>11451739390</v>
      </c>
      <c r="F259" s="96">
        <f>+B259/B257</f>
        <v>6.1656958834886352E-2</v>
      </c>
      <c r="I259"/>
    </row>
    <row r="260" spans="1:9" ht="16.5" thickBot="1" x14ac:dyDescent="0.3">
      <c r="A260" s="40" t="s">
        <v>197</v>
      </c>
      <c r="B260" s="23">
        <v>610000</v>
      </c>
      <c r="C260" s="24"/>
      <c r="D260" s="23"/>
      <c r="E260" s="23">
        <v>610000</v>
      </c>
      <c r="F260" s="96">
        <f>+B260/B257</f>
        <v>1.1287869870083085E-4</v>
      </c>
      <c r="I260"/>
    </row>
    <row r="261" spans="1:9" ht="17.25" thickTop="1" thickBot="1" x14ac:dyDescent="0.3">
      <c r="A261" s="33" t="s">
        <v>174</v>
      </c>
      <c r="B261" s="19">
        <v>668037649</v>
      </c>
      <c r="C261" s="19">
        <v>1913603629</v>
      </c>
      <c r="D261" s="19">
        <v>0</v>
      </c>
      <c r="E261" s="19">
        <v>2581641278</v>
      </c>
      <c r="F261" s="96"/>
      <c r="I261"/>
    </row>
    <row r="262" spans="1:9" ht="17.25" thickTop="1" thickBot="1" x14ac:dyDescent="0.3">
      <c r="A262" s="34" t="s">
        <v>110</v>
      </c>
      <c r="B262" s="19">
        <v>668037649</v>
      </c>
      <c r="C262" s="19">
        <v>0</v>
      </c>
      <c r="D262" s="19">
        <v>0</v>
      </c>
      <c r="E262" s="19">
        <v>668037649</v>
      </c>
      <c r="F262" s="96"/>
      <c r="I262"/>
    </row>
    <row r="263" spans="1:9" ht="16.5" thickTop="1" x14ac:dyDescent="0.25">
      <c r="A263" s="22" t="s">
        <v>111</v>
      </c>
      <c r="B263" s="23"/>
      <c r="C263" s="23"/>
      <c r="D263" s="23"/>
      <c r="E263" s="23">
        <v>0</v>
      </c>
      <c r="F263" s="96"/>
      <c r="I263"/>
    </row>
    <row r="264" spans="1:9" x14ac:dyDescent="0.25">
      <c r="A264" s="22" t="s">
        <v>15</v>
      </c>
      <c r="B264" s="27">
        <v>668037649</v>
      </c>
      <c r="C264" s="27">
        <v>0</v>
      </c>
      <c r="D264" s="27">
        <v>0</v>
      </c>
      <c r="E264" s="27">
        <v>668037649</v>
      </c>
      <c r="F264" s="96"/>
      <c r="I264"/>
    </row>
    <row r="265" spans="1:9" x14ac:dyDescent="0.25">
      <c r="A265" s="28" t="s">
        <v>198</v>
      </c>
      <c r="B265" s="23"/>
      <c r="C265" s="24"/>
      <c r="D265" s="23"/>
      <c r="E265" s="23">
        <v>0</v>
      </c>
      <c r="F265" s="96"/>
      <c r="I265"/>
    </row>
    <row r="266" spans="1:9" x14ac:dyDescent="0.25">
      <c r="A266" s="28" t="s">
        <v>276</v>
      </c>
      <c r="B266" s="23">
        <v>614942328</v>
      </c>
      <c r="C266" s="24"/>
      <c r="D266" s="23"/>
      <c r="E266" s="23">
        <v>614942328</v>
      </c>
      <c r="F266" s="96"/>
      <c r="I266"/>
    </row>
    <row r="267" spans="1:9" x14ac:dyDescent="0.25">
      <c r="A267" s="28" t="s">
        <v>135</v>
      </c>
      <c r="B267" s="23">
        <v>18890113</v>
      </c>
      <c r="C267" s="24"/>
      <c r="D267" s="23"/>
      <c r="E267" s="23">
        <v>18890113</v>
      </c>
      <c r="F267" s="96"/>
      <c r="I267"/>
    </row>
    <row r="268" spans="1:9" x14ac:dyDescent="0.25">
      <c r="A268" s="28" t="s">
        <v>199</v>
      </c>
      <c r="B268" s="23">
        <v>3325000</v>
      </c>
      <c r="C268" s="24"/>
      <c r="D268" s="23"/>
      <c r="E268" s="23">
        <v>3325000</v>
      </c>
      <c r="F268" s="96"/>
      <c r="I268"/>
    </row>
    <row r="269" spans="1:9" ht="16.5" thickBot="1" x14ac:dyDescent="0.3">
      <c r="A269" s="28" t="s">
        <v>200</v>
      </c>
      <c r="B269" s="23">
        <v>30880208</v>
      </c>
      <c r="C269" s="24"/>
      <c r="D269" s="23"/>
      <c r="E269" s="23">
        <v>30880208</v>
      </c>
      <c r="F269" s="96"/>
      <c r="I269"/>
    </row>
    <row r="270" spans="1:9" ht="17.25" thickTop="1" thickBot="1" x14ac:dyDescent="0.3">
      <c r="A270" s="34" t="s">
        <v>137</v>
      </c>
      <c r="B270" s="19">
        <v>0</v>
      </c>
      <c r="C270" s="19">
        <v>1913603629</v>
      </c>
      <c r="D270" s="19">
        <v>0</v>
      </c>
      <c r="E270" s="19">
        <v>1913603629</v>
      </c>
      <c r="I270"/>
    </row>
    <row r="271" spans="1:9" ht="17.25" thickTop="1" thickBot="1" x14ac:dyDescent="0.3">
      <c r="A271" s="25" t="s">
        <v>138</v>
      </c>
      <c r="B271" s="19">
        <v>0</v>
      </c>
      <c r="C271" s="19">
        <v>0</v>
      </c>
      <c r="D271" s="19">
        <v>0</v>
      </c>
      <c r="E271" s="19">
        <v>0</v>
      </c>
      <c r="I271"/>
    </row>
    <row r="272" spans="1:9" ht="17.25" thickTop="1" thickBot="1" x14ac:dyDescent="0.3">
      <c r="A272" s="28" t="s">
        <v>201</v>
      </c>
      <c r="B272" s="23"/>
      <c r="C272" s="23"/>
      <c r="D272" s="23"/>
      <c r="E272" s="23">
        <v>0</v>
      </c>
      <c r="I272"/>
    </row>
    <row r="273" spans="1:9" ht="17.25" thickTop="1" thickBot="1" x14ac:dyDescent="0.3">
      <c r="A273" s="25" t="s">
        <v>143</v>
      </c>
      <c r="B273" s="19">
        <v>0</v>
      </c>
      <c r="C273" s="19">
        <v>1913603629</v>
      </c>
      <c r="D273" s="19">
        <v>0</v>
      </c>
      <c r="E273" s="19">
        <v>1913603629</v>
      </c>
      <c r="I273"/>
    </row>
    <row r="274" spans="1:9" ht="17.25" thickTop="1" thickBot="1" x14ac:dyDescent="0.3">
      <c r="A274" s="28" t="s">
        <v>202</v>
      </c>
      <c r="B274" s="23"/>
      <c r="C274" s="23">
        <v>1913603629</v>
      </c>
      <c r="D274" s="23"/>
      <c r="E274" s="23">
        <v>1913603629</v>
      </c>
      <c r="I274"/>
    </row>
    <row r="275" spans="1:9" ht="17.25" thickTop="1" thickBot="1" x14ac:dyDescent="0.3">
      <c r="A275" s="25" t="s">
        <v>145</v>
      </c>
      <c r="B275" s="19">
        <v>0</v>
      </c>
      <c r="C275" s="19">
        <v>0</v>
      </c>
      <c r="D275" s="19">
        <v>0</v>
      </c>
      <c r="E275" s="19">
        <v>0</v>
      </c>
      <c r="I275"/>
    </row>
    <row r="276" spans="1:9" ht="16.5" thickTop="1" x14ac:dyDescent="0.25">
      <c r="A276" s="28" t="s">
        <v>151</v>
      </c>
      <c r="B276" s="23"/>
      <c r="C276" s="23"/>
      <c r="D276" s="23"/>
      <c r="E276" s="23">
        <v>0</v>
      </c>
      <c r="I276"/>
    </row>
    <row r="277" spans="1:9" x14ac:dyDescent="0.25">
      <c r="A277" s="28" t="s">
        <v>203</v>
      </c>
      <c r="B277" s="23"/>
      <c r="C277" s="23"/>
      <c r="D277" s="23"/>
      <c r="E277" s="23">
        <v>0</v>
      </c>
      <c r="I277"/>
    </row>
    <row r="278" spans="1:9" x14ac:dyDescent="0.25">
      <c r="A278" s="28" t="s">
        <v>204</v>
      </c>
      <c r="B278" s="23"/>
      <c r="C278" s="24"/>
      <c r="D278" s="23"/>
      <c r="E278" s="23">
        <v>0</v>
      </c>
      <c r="I278"/>
    </row>
    <row r="279" spans="1:9" x14ac:dyDescent="0.25">
      <c r="A279" s="34" t="s">
        <v>152</v>
      </c>
      <c r="B279" s="27"/>
      <c r="C279" s="24"/>
      <c r="D279" s="23"/>
      <c r="E279" s="23">
        <v>0</v>
      </c>
      <c r="I279"/>
    </row>
    <row r="280" spans="1:9" ht="16.5" thickBot="1" x14ac:dyDescent="0.3">
      <c r="A280" s="28" t="s">
        <v>205</v>
      </c>
      <c r="B280" s="23"/>
      <c r="C280" s="24"/>
      <c r="D280" s="23"/>
      <c r="E280" s="23">
        <v>0</v>
      </c>
      <c r="I280"/>
    </row>
    <row r="281" spans="1:9" ht="17.25" thickTop="1" thickBot="1" x14ac:dyDescent="0.3">
      <c r="A281" s="33" t="s">
        <v>206</v>
      </c>
      <c r="B281" s="19">
        <v>1016375603</v>
      </c>
      <c r="C281" s="19">
        <v>0</v>
      </c>
      <c r="D281" s="19">
        <v>0</v>
      </c>
      <c r="E281" s="19">
        <v>1016375603</v>
      </c>
      <c r="H281" s="79"/>
      <c r="I281"/>
    </row>
    <row r="282" spans="1:9" ht="16.5" thickTop="1" x14ac:dyDescent="0.25">
      <c r="A282" s="35" t="s">
        <v>207</v>
      </c>
      <c r="B282" s="44">
        <v>0</v>
      </c>
      <c r="C282" s="62"/>
      <c r="D282" s="23"/>
      <c r="E282" s="23">
        <v>0</v>
      </c>
      <c r="I282"/>
    </row>
    <row r="283" spans="1:9" x14ac:dyDescent="0.25">
      <c r="A283" s="38" t="s">
        <v>208</v>
      </c>
      <c r="B283" s="23"/>
      <c r="C283" s="63"/>
      <c r="D283" s="23"/>
      <c r="E283" s="23">
        <v>0</v>
      </c>
      <c r="I283"/>
    </row>
    <row r="284" spans="1:9" x14ac:dyDescent="0.25">
      <c r="A284" s="35" t="s">
        <v>209</v>
      </c>
      <c r="B284" s="27">
        <v>1016375603</v>
      </c>
      <c r="C284" s="51">
        <v>0</v>
      </c>
      <c r="D284" s="27">
        <v>0</v>
      </c>
      <c r="E284" s="27">
        <v>1016375603</v>
      </c>
      <c r="I284"/>
    </row>
    <row r="285" spans="1:9" x14ac:dyDescent="0.25">
      <c r="A285" s="38" t="s">
        <v>210</v>
      </c>
      <c r="B285" s="23">
        <v>1002056000</v>
      </c>
      <c r="C285" s="23"/>
      <c r="D285" s="23"/>
      <c r="E285" s="23">
        <v>1002056000</v>
      </c>
      <c r="F285" s="103">
        <f>+B285/$B$281</f>
        <v>0.98591111105212159</v>
      </c>
      <c r="I285"/>
    </row>
    <row r="286" spans="1:9" x14ac:dyDescent="0.25">
      <c r="A286" s="38" t="s">
        <v>211</v>
      </c>
      <c r="B286" s="23"/>
      <c r="C286" s="23"/>
      <c r="D286" s="23"/>
      <c r="E286" s="23">
        <v>0</v>
      </c>
      <c r="F286" s="103">
        <f t="shared" ref="F286:F291" si="0">+B286/$B$281</f>
        <v>0</v>
      </c>
      <c r="I286"/>
    </row>
    <row r="287" spans="1:9" x14ac:dyDescent="0.25">
      <c r="A287" s="38" t="s">
        <v>212</v>
      </c>
      <c r="B287" s="23"/>
      <c r="C287" s="23"/>
      <c r="D287" s="23"/>
      <c r="E287" s="23">
        <v>0</v>
      </c>
      <c r="F287" s="103">
        <f t="shared" si="0"/>
        <v>0</v>
      </c>
      <c r="I287"/>
    </row>
    <row r="288" spans="1:9" x14ac:dyDescent="0.25">
      <c r="A288" s="38" t="s">
        <v>213</v>
      </c>
      <c r="B288" s="23"/>
      <c r="C288" s="23"/>
      <c r="D288" s="23"/>
      <c r="E288" s="23">
        <v>0</v>
      </c>
      <c r="F288" s="103">
        <f t="shared" si="0"/>
        <v>0</v>
      </c>
      <c r="I288"/>
    </row>
    <row r="289" spans="1:9" x14ac:dyDescent="0.25">
      <c r="A289" s="38" t="s">
        <v>214</v>
      </c>
      <c r="B289" s="23"/>
      <c r="C289" s="23"/>
      <c r="D289" s="23"/>
      <c r="E289" s="23">
        <v>0</v>
      </c>
      <c r="F289" s="103">
        <f t="shared" si="0"/>
        <v>0</v>
      </c>
      <c r="I289"/>
    </row>
    <row r="290" spans="1:9" x14ac:dyDescent="0.25">
      <c r="A290" s="38" t="s">
        <v>274</v>
      </c>
      <c r="B290" s="23">
        <v>10319603</v>
      </c>
      <c r="C290" s="23"/>
      <c r="D290" s="23"/>
      <c r="E290" s="23">
        <v>10319603</v>
      </c>
      <c r="F290" s="103">
        <f t="shared" si="0"/>
        <v>1.0153336000529718E-2</v>
      </c>
      <c r="I290"/>
    </row>
    <row r="291" spans="1:9" x14ac:dyDescent="0.25">
      <c r="A291" s="38" t="s">
        <v>273</v>
      </c>
      <c r="B291" s="23">
        <v>4000000</v>
      </c>
      <c r="C291" s="23"/>
      <c r="D291" s="23"/>
      <c r="E291" s="23">
        <v>4000000</v>
      </c>
      <c r="F291" s="103">
        <f t="shared" si="0"/>
        <v>3.9355529473487369E-3</v>
      </c>
      <c r="I291"/>
    </row>
    <row r="292" spans="1:9" x14ac:dyDescent="0.25">
      <c r="A292" s="38" t="s">
        <v>151</v>
      </c>
      <c r="B292" s="23"/>
      <c r="C292" s="23"/>
      <c r="D292" s="23"/>
      <c r="E292" s="23">
        <v>0</v>
      </c>
      <c r="F292" s="96"/>
      <c r="I292"/>
    </row>
    <row r="293" spans="1:9" ht="16.5" thickBot="1" x14ac:dyDescent="0.3">
      <c r="A293" s="38" t="s">
        <v>215</v>
      </c>
      <c r="B293" s="23"/>
      <c r="C293" s="23"/>
      <c r="D293" s="23"/>
      <c r="E293" s="23">
        <v>0</v>
      </c>
      <c r="F293" s="96"/>
      <c r="I293"/>
    </row>
    <row r="294" spans="1:9" ht="16.5" thickBot="1" x14ac:dyDescent="0.3">
      <c r="A294" s="64" t="s">
        <v>216</v>
      </c>
      <c r="B294" s="57">
        <v>147762138065</v>
      </c>
      <c r="C294" s="57">
        <v>12622682783</v>
      </c>
      <c r="D294" s="57">
        <v>26960306581</v>
      </c>
      <c r="E294" s="57">
        <v>187345127429</v>
      </c>
      <c r="F294" s="96"/>
      <c r="I294"/>
    </row>
    <row r="295" spans="1:9" ht="16.5" thickBot="1" x14ac:dyDescent="0.3">
      <c r="A295" s="64" t="s">
        <v>217</v>
      </c>
      <c r="B295" s="57">
        <v>134754209093</v>
      </c>
      <c r="C295" s="57">
        <v>16933282861</v>
      </c>
      <c r="D295" s="57">
        <v>34059832137</v>
      </c>
      <c r="E295" s="57">
        <v>185747324091</v>
      </c>
      <c r="F295" s="96"/>
      <c r="I295"/>
    </row>
    <row r="296" spans="1:9" ht="16.5" thickBot="1" x14ac:dyDescent="0.3">
      <c r="A296" s="65" t="s">
        <v>218</v>
      </c>
      <c r="B296" s="27">
        <v>133113309038</v>
      </c>
      <c r="C296" s="59">
        <v>16933282861</v>
      </c>
      <c r="D296" s="59">
        <v>34059832137</v>
      </c>
      <c r="E296" s="59">
        <v>184106424036</v>
      </c>
      <c r="F296" s="96"/>
      <c r="I296"/>
    </row>
    <row r="297" spans="1:9" ht="16.5" thickBot="1" x14ac:dyDescent="0.3">
      <c r="A297" s="66" t="s">
        <v>219</v>
      </c>
      <c r="B297" s="57">
        <v>13007928972</v>
      </c>
      <c r="C297" s="57">
        <v>-4310600078</v>
      </c>
      <c r="D297" s="57">
        <v>-7099525556</v>
      </c>
      <c r="E297" s="57">
        <v>1597803338</v>
      </c>
      <c r="F297" s="96"/>
      <c r="I297"/>
    </row>
    <row r="298" spans="1:9" ht="16.5" thickBot="1" x14ac:dyDescent="0.3">
      <c r="A298" s="66" t="s">
        <v>220</v>
      </c>
      <c r="B298" s="57"/>
      <c r="C298" s="57">
        <v>4310600078</v>
      </c>
      <c r="D298" s="57">
        <v>7099525556</v>
      </c>
      <c r="E298" s="57">
        <v>11410125634</v>
      </c>
      <c r="F298" s="96"/>
      <c r="I298"/>
    </row>
    <row r="299" spans="1:9" ht="16.5" thickBot="1" x14ac:dyDescent="0.3">
      <c r="A299" s="66" t="s">
        <v>221</v>
      </c>
      <c r="B299" s="57">
        <v>11410125634</v>
      </c>
      <c r="C299" s="57"/>
      <c r="D299" s="57"/>
      <c r="E299" s="57">
        <v>11410125634</v>
      </c>
      <c r="F299" s="96"/>
      <c r="I299"/>
    </row>
    <row r="300" spans="1:9" ht="16.5" thickBot="1" x14ac:dyDescent="0.3">
      <c r="A300" s="67" t="s">
        <v>222</v>
      </c>
      <c r="B300" s="27">
        <v>14648829027</v>
      </c>
      <c r="C300" s="68">
        <v>-4310600078</v>
      </c>
      <c r="D300" s="68">
        <v>-7099525556</v>
      </c>
      <c r="E300" s="68">
        <v>3238703393</v>
      </c>
      <c r="F300" s="96"/>
      <c r="I300"/>
    </row>
    <row r="301" spans="1:9" ht="16.5" thickBot="1" x14ac:dyDescent="0.3">
      <c r="A301" s="18" t="s">
        <v>223</v>
      </c>
      <c r="B301" s="57">
        <v>1597803338</v>
      </c>
      <c r="C301" s="57">
        <v>0</v>
      </c>
      <c r="D301" s="57">
        <v>0</v>
      </c>
      <c r="E301" s="57">
        <v>1597803338</v>
      </c>
      <c r="F301" s="96"/>
      <c r="I301"/>
    </row>
    <row r="302" spans="1:9" ht="16.5" thickBot="1" x14ac:dyDescent="0.3">
      <c r="A302" s="69" t="s">
        <v>224</v>
      </c>
      <c r="B302" s="57">
        <v>5709554705</v>
      </c>
      <c r="C302" s="57">
        <v>324127209</v>
      </c>
      <c r="D302" s="57">
        <v>1372150266</v>
      </c>
      <c r="E302" s="57">
        <v>7405832180</v>
      </c>
      <c r="F302" s="96"/>
      <c r="I302"/>
    </row>
    <row r="303" spans="1:9" x14ac:dyDescent="0.25">
      <c r="A303" s="70" t="s">
        <v>225</v>
      </c>
      <c r="B303" s="71">
        <v>450000000</v>
      </c>
      <c r="C303" s="73">
        <v>179601622</v>
      </c>
      <c r="D303" s="71">
        <v>0</v>
      </c>
      <c r="E303" s="71">
        <v>629601622</v>
      </c>
      <c r="F303" s="96"/>
      <c r="I303"/>
    </row>
    <row r="304" spans="1:9" x14ac:dyDescent="0.25">
      <c r="A304" s="72" t="s">
        <v>226</v>
      </c>
      <c r="B304" s="73">
        <v>5259554705</v>
      </c>
      <c r="C304" s="73"/>
      <c r="D304" s="73">
        <v>0</v>
      </c>
      <c r="E304" s="73">
        <v>5259554705</v>
      </c>
      <c r="F304" s="96"/>
      <c r="I304"/>
    </row>
    <row r="305" spans="1:9" ht="16.5" thickBot="1" x14ac:dyDescent="0.3">
      <c r="A305" s="72" t="s">
        <v>266</v>
      </c>
      <c r="B305" s="27"/>
      <c r="C305" s="27">
        <v>144525587</v>
      </c>
      <c r="D305" s="27">
        <v>1372150266</v>
      </c>
      <c r="E305" s="27">
        <v>1516675853</v>
      </c>
      <c r="F305" s="96"/>
      <c r="I305"/>
    </row>
    <row r="306" spans="1:9" ht="16.5" thickBot="1" x14ac:dyDescent="0.3">
      <c r="A306" s="69" t="s">
        <v>227</v>
      </c>
      <c r="B306" s="57">
        <v>6923362590</v>
      </c>
      <c r="C306" s="57">
        <v>708122658</v>
      </c>
      <c r="D306" s="57">
        <v>1372150266</v>
      </c>
      <c r="E306" s="57">
        <v>9003635514</v>
      </c>
      <c r="F306" s="96"/>
      <c r="I306"/>
    </row>
    <row r="307" spans="1:9" ht="16.5" thickBot="1" x14ac:dyDescent="0.3">
      <c r="A307" s="83" t="s">
        <v>251</v>
      </c>
      <c r="B307" s="57">
        <v>5406686737</v>
      </c>
      <c r="C307" s="57">
        <v>144525587</v>
      </c>
      <c r="D307" s="57">
        <v>1372150266</v>
      </c>
      <c r="E307" s="57">
        <v>6923362590</v>
      </c>
      <c r="F307" s="96"/>
      <c r="I307"/>
    </row>
    <row r="308" spans="1:9" ht="16.5" thickBot="1" x14ac:dyDescent="0.3">
      <c r="A308" s="83" t="s">
        <v>275</v>
      </c>
      <c r="B308" s="57"/>
      <c r="C308" s="57">
        <v>563597071</v>
      </c>
      <c r="D308" s="57"/>
      <c r="E308" s="57">
        <v>563597071</v>
      </c>
      <c r="F308" s="96"/>
      <c r="I308"/>
    </row>
    <row r="309" spans="1:9" ht="16.5" thickBot="1" x14ac:dyDescent="0.3">
      <c r="A309" s="87" t="s">
        <v>267</v>
      </c>
      <c r="B309" s="57">
        <v>1516675853</v>
      </c>
      <c r="C309" s="57"/>
      <c r="D309" s="57"/>
      <c r="E309" s="57">
        <v>1516675853</v>
      </c>
      <c r="F309" s="96"/>
      <c r="I309"/>
    </row>
    <row r="310" spans="1:9" x14ac:dyDescent="0.25">
      <c r="B310" s="74"/>
      <c r="F310" s="96"/>
      <c r="I310"/>
    </row>
    <row r="311" spans="1:9" x14ac:dyDescent="0.25">
      <c r="B311" s="75"/>
      <c r="C311" s="3"/>
      <c r="D311" s="76"/>
      <c r="E311" s="3"/>
      <c r="F311" s="96"/>
      <c r="I311"/>
    </row>
    <row r="312" spans="1:9" ht="23.25" x14ac:dyDescent="0.45">
      <c r="A312" s="77"/>
      <c r="B312" s="75"/>
      <c r="C312" s="77"/>
      <c r="D312" s="77"/>
      <c r="E312" s="77"/>
      <c r="F312" s="96"/>
      <c r="I312"/>
    </row>
    <row r="313" spans="1:9" ht="23.25" x14ac:dyDescent="0.45">
      <c r="A313" s="77"/>
      <c r="B313" s="75"/>
      <c r="C313" s="77"/>
      <c r="D313" s="77"/>
      <c r="E313" s="77"/>
      <c r="F313" s="96"/>
      <c r="I313"/>
    </row>
    <row r="314" spans="1:9" ht="23.25" x14ac:dyDescent="0.45">
      <c r="A314" s="77"/>
      <c r="B314" s="75"/>
      <c r="C314" s="77"/>
      <c r="D314" s="77"/>
      <c r="E314" s="77"/>
      <c r="F314" s="96"/>
      <c r="I314"/>
    </row>
    <row r="315" spans="1:9" ht="23.25" x14ac:dyDescent="0.45">
      <c r="A315" s="77"/>
      <c r="B315" s="77"/>
      <c r="C315" s="77"/>
      <c r="D315" s="77"/>
      <c r="E315" s="77"/>
      <c r="F315" s="96"/>
      <c r="I315"/>
    </row>
    <row r="316" spans="1:9" ht="23.25" x14ac:dyDescent="0.45">
      <c r="A316" s="77"/>
      <c r="B316" s="77"/>
      <c r="C316" s="77"/>
      <c r="D316" s="77"/>
      <c r="E316" s="77"/>
      <c r="F316" s="96"/>
      <c r="I316"/>
    </row>
  </sheetData>
  <mergeCells count="7">
    <mergeCell ref="A2:E2"/>
    <mergeCell ref="A4:E4"/>
    <mergeCell ref="A7:E7"/>
    <mergeCell ref="B12:B14"/>
    <mergeCell ref="C12:C14"/>
    <mergeCell ref="E12:E14"/>
    <mergeCell ref="D12:D14"/>
  </mergeCells>
  <pageMargins left="0.7" right="0.7" top="0.75" bottom="0.75" header="0.3" footer="0.3"/>
  <pageSetup paperSize="9" scale="51" fitToHeight="0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CAF33-2150-48C6-ABE7-99778117C132}">
  <sheetPr>
    <pageSetUpPr fitToPage="1"/>
  </sheetPr>
  <dimension ref="A2:E319"/>
  <sheetViews>
    <sheetView tabSelected="1" zoomScale="70" zoomScaleNormal="70" workbookViewId="0">
      <pane ySplit="14" topLeftCell="A15" activePane="bottomLeft" state="frozen"/>
      <selection pane="bottomLeft" activeCell="B11" sqref="B11"/>
    </sheetView>
  </sheetViews>
  <sheetFormatPr baseColWidth="10" defaultRowHeight="15.75" x14ac:dyDescent="0.25"/>
  <cols>
    <col min="1" max="1" width="66.28515625" style="1" customWidth="1"/>
    <col min="2" max="5" width="23.5703125" style="1" customWidth="1"/>
    <col min="225" max="225" width="59.85546875" customWidth="1"/>
    <col min="226" max="229" width="23.5703125" customWidth="1"/>
    <col min="230" max="230" width="15.28515625" bestFit="1" customWidth="1"/>
    <col min="481" max="481" width="59.85546875" customWidth="1"/>
    <col min="482" max="485" width="23.5703125" customWidth="1"/>
    <col min="486" max="486" width="15.28515625" bestFit="1" customWidth="1"/>
    <col min="737" max="737" width="59.85546875" customWidth="1"/>
    <col min="738" max="741" width="23.5703125" customWidth="1"/>
    <col min="742" max="742" width="15.28515625" bestFit="1" customWidth="1"/>
    <col min="993" max="993" width="59.85546875" customWidth="1"/>
    <col min="994" max="997" width="23.5703125" customWidth="1"/>
    <col min="998" max="998" width="15.28515625" bestFit="1" customWidth="1"/>
    <col min="1249" max="1249" width="59.85546875" customWidth="1"/>
    <col min="1250" max="1253" width="23.5703125" customWidth="1"/>
    <col min="1254" max="1254" width="15.28515625" bestFit="1" customWidth="1"/>
    <col min="1505" max="1505" width="59.85546875" customWidth="1"/>
    <col min="1506" max="1509" width="23.5703125" customWidth="1"/>
    <col min="1510" max="1510" width="15.28515625" bestFit="1" customWidth="1"/>
    <col min="1761" max="1761" width="59.85546875" customWidth="1"/>
    <col min="1762" max="1765" width="23.5703125" customWidth="1"/>
    <col min="1766" max="1766" width="15.28515625" bestFit="1" customWidth="1"/>
    <col min="2017" max="2017" width="59.85546875" customWidth="1"/>
    <col min="2018" max="2021" width="23.5703125" customWidth="1"/>
    <col min="2022" max="2022" width="15.28515625" bestFit="1" customWidth="1"/>
    <col min="2273" max="2273" width="59.85546875" customWidth="1"/>
    <col min="2274" max="2277" width="23.5703125" customWidth="1"/>
    <col min="2278" max="2278" width="15.28515625" bestFit="1" customWidth="1"/>
    <col min="2529" max="2529" width="59.85546875" customWidth="1"/>
    <col min="2530" max="2533" width="23.5703125" customWidth="1"/>
    <col min="2534" max="2534" width="15.28515625" bestFit="1" customWidth="1"/>
    <col min="2785" max="2785" width="59.85546875" customWidth="1"/>
    <col min="2786" max="2789" width="23.5703125" customWidth="1"/>
    <col min="2790" max="2790" width="15.28515625" bestFit="1" customWidth="1"/>
    <col min="3041" max="3041" width="59.85546875" customWidth="1"/>
    <col min="3042" max="3045" width="23.5703125" customWidth="1"/>
    <col min="3046" max="3046" width="15.28515625" bestFit="1" customWidth="1"/>
    <col min="3297" max="3297" width="59.85546875" customWidth="1"/>
    <col min="3298" max="3301" width="23.5703125" customWidth="1"/>
    <col min="3302" max="3302" width="15.28515625" bestFit="1" customWidth="1"/>
    <col min="3553" max="3553" width="59.85546875" customWidth="1"/>
    <col min="3554" max="3557" width="23.5703125" customWidth="1"/>
    <col min="3558" max="3558" width="15.28515625" bestFit="1" customWidth="1"/>
    <col min="3809" max="3809" width="59.85546875" customWidth="1"/>
    <col min="3810" max="3813" width="23.5703125" customWidth="1"/>
    <col min="3814" max="3814" width="15.28515625" bestFit="1" customWidth="1"/>
    <col min="4065" max="4065" width="59.85546875" customWidth="1"/>
    <col min="4066" max="4069" width="23.5703125" customWidth="1"/>
    <col min="4070" max="4070" width="15.28515625" bestFit="1" customWidth="1"/>
    <col min="4321" max="4321" width="59.85546875" customWidth="1"/>
    <col min="4322" max="4325" width="23.5703125" customWidth="1"/>
    <col min="4326" max="4326" width="15.28515625" bestFit="1" customWidth="1"/>
    <col min="4577" max="4577" width="59.85546875" customWidth="1"/>
    <col min="4578" max="4581" width="23.5703125" customWidth="1"/>
    <col min="4582" max="4582" width="15.28515625" bestFit="1" customWidth="1"/>
    <col min="4833" max="4833" width="59.85546875" customWidth="1"/>
    <col min="4834" max="4837" width="23.5703125" customWidth="1"/>
    <col min="4838" max="4838" width="15.28515625" bestFit="1" customWidth="1"/>
    <col min="5089" max="5089" width="59.85546875" customWidth="1"/>
    <col min="5090" max="5093" width="23.5703125" customWidth="1"/>
    <col min="5094" max="5094" width="15.28515625" bestFit="1" customWidth="1"/>
    <col min="5345" max="5345" width="59.85546875" customWidth="1"/>
    <col min="5346" max="5349" width="23.5703125" customWidth="1"/>
    <col min="5350" max="5350" width="15.28515625" bestFit="1" customWidth="1"/>
    <col min="5601" max="5601" width="59.85546875" customWidth="1"/>
    <col min="5602" max="5605" width="23.5703125" customWidth="1"/>
    <col min="5606" max="5606" width="15.28515625" bestFit="1" customWidth="1"/>
    <col min="5857" max="5857" width="59.85546875" customWidth="1"/>
    <col min="5858" max="5861" width="23.5703125" customWidth="1"/>
    <col min="5862" max="5862" width="15.28515625" bestFit="1" customWidth="1"/>
    <col min="6113" max="6113" width="59.85546875" customWidth="1"/>
    <col min="6114" max="6117" width="23.5703125" customWidth="1"/>
    <col min="6118" max="6118" width="15.28515625" bestFit="1" customWidth="1"/>
    <col min="6369" max="6369" width="59.85546875" customWidth="1"/>
    <col min="6370" max="6373" width="23.5703125" customWidth="1"/>
    <col min="6374" max="6374" width="15.28515625" bestFit="1" customWidth="1"/>
    <col min="6625" max="6625" width="59.85546875" customWidth="1"/>
    <col min="6626" max="6629" width="23.5703125" customWidth="1"/>
    <col min="6630" max="6630" width="15.28515625" bestFit="1" customWidth="1"/>
    <col min="6881" max="6881" width="59.85546875" customWidth="1"/>
    <col min="6882" max="6885" width="23.5703125" customWidth="1"/>
    <col min="6886" max="6886" width="15.28515625" bestFit="1" customWidth="1"/>
    <col min="7137" max="7137" width="59.85546875" customWidth="1"/>
    <col min="7138" max="7141" width="23.5703125" customWidth="1"/>
    <col min="7142" max="7142" width="15.28515625" bestFit="1" customWidth="1"/>
    <col min="7393" max="7393" width="59.85546875" customWidth="1"/>
    <col min="7394" max="7397" width="23.5703125" customWidth="1"/>
    <col min="7398" max="7398" width="15.28515625" bestFit="1" customWidth="1"/>
    <col min="7649" max="7649" width="59.85546875" customWidth="1"/>
    <col min="7650" max="7653" width="23.5703125" customWidth="1"/>
    <col min="7654" max="7654" width="15.28515625" bestFit="1" customWidth="1"/>
    <col min="7905" max="7905" width="59.85546875" customWidth="1"/>
    <col min="7906" max="7909" width="23.5703125" customWidth="1"/>
    <col min="7910" max="7910" width="15.28515625" bestFit="1" customWidth="1"/>
    <col min="8161" max="8161" width="59.85546875" customWidth="1"/>
    <col min="8162" max="8165" width="23.5703125" customWidth="1"/>
    <col min="8166" max="8166" width="15.28515625" bestFit="1" customWidth="1"/>
    <col min="8417" max="8417" width="59.85546875" customWidth="1"/>
    <col min="8418" max="8421" width="23.5703125" customWidth="1"/>
    <col min="8422" max="8422" width="15.28515625" bestFit="1" customWidth="1"/>
    <col min="8673" max="8673" width="59.85546875" customWidth="1"/>
    <col min="8674" max="8677" width="23.5703125" customWidth="1"/>
    <col min="8678" max="8678" width="15.28515625" bestFit="1" customWidth="1"/>
    <col min="8929" max="8929" width="59.85546875" customWidth="1"/>
    <col min="8930" max="8933" width="23.5703125" customWidth="1"/>
    <col min="8934" max="8934" width="15.28515625" bestFit="1" customWidth="1"/>
    <col min="9185" max="9185" width="59.85546875" customWidth="1"/>
    <col min="9186" max="9189" width="23.5703125" customWidth="1"/>
    <col min="9190" max="9190" width="15.28515625" bestFit="1" customWidth="1"/>
    <col min="9441" max="9441" width="59.85546875" customWidth="1"/>
    <col min="9442" max="9445" width="23.5703125" customWidth="1"/>
    <col min="9446" max="9446" width="15.28515625" bestFit="1" customWidth="1"/>
    <col min="9697" max="9697" width="59.85546875" customWidth="1"/>
    <col min="9698" max="9701" width="23.5703125" customWidth="1"/>
    <col min="9702" max="9702" width="15.28515625" bestFit="1" customWidth="1"/>
    <col min="9953" max="9953" width="59.85546875" customWidth="1"/>
    <col min="9954" max="9957" width="23.5703125" customWidth="1"/>
    <col min="9958" max="9958" width="15.28515625" bestFit="1" customWidth="1"/>
    <col min="10209" max="10209" width="59.85546875" customWidth="1"/>
    <col min="10210" max="10213" width="23.5703125" customWidth="1"/>
    <col min="10214" max="10214" width="15.28515625" bestFit="1" customWidth="1"/>
    <col min="10465" max="10465" width="59.85546875" customWidth="1"/>
    <col min="10466" max="10469" width="23.5703125" customWidth="1"/>
    <col min="10470" max="10470" width="15.28515625" bestFit="1" customWidth="1"/>
    <col min="10721" max="10721" width="59.85546875" customWidth="1"/>
    <col min="10722" max="10725" width="23.5703125" customWidth="1"/>
    <col min="10726" max="10726" width="15.28515625" bestFit="1" customWidth="1"/>
    <col min="10977" max="10977" width="59.85546875" customWidth="1"/>
    <col min="10978" max="10981" width="23.5703125" customWidth="1"/>
    <col min="10982" max="10982" width="15.28515625" bestFit="1" customWidth="1"/>
    <col min="11233" max="11233" width="59.85546875" customWidth="1"/>
    <col min="11234" max="11237" width="23.5703125" customWidth="1"/>
    <col min="11238" max="11238" width="15.28515625" bestFit="1" customWidth="1"/>
    <col min="11489" max="11489" width="59.85546875" customWidth="1"/>
    <col min="11490" max="11493" width="23.5703125" customWidth="1"/>
    <col min="11494" max="11494" width="15.28515625" bestFit="1" customWidth="1"/>
    <col min="11745" max="11745" width="59.85546875" customWidth="1"/>
    <col min="11746" max="11749" width="23.5703125" customWidth="1"/>
    <col min="11750" max="11750" width="15.28515625" bestFit="1" customWidth="1"/>
    <col min="12001" max="12001" width="59.85546875" customWidth="1"/>
    <col min="12002" max="12005" width="23.5703125" customWidth="1"/>
    <col min="12006" max="12006" width="15.28515625" bestFit="1" customWidth="1"/>
    <col min="12257" max="12257" width="59.85546875" customWidth="1"/>
    <col min="12258" max="12261" width="23.5703125" customWidth="1"/>
    <col min="12262" max="12262" width="15.28515625" bestFit="1" customWidth="1"/>
    <col min="12513" max="12513" width="59.85546875" customWidth="1"/>
    <col min="12514" max="12517" width="23.5703125" customWidth="1"/>
    <col min="12518" max="12518" width="15.28515625" bestFit="1" customWidth="1"/>
    <col min="12769" max="12769" width="59.85546875" customWidth="1"/>
    <col min="12770" max="12773" width="23.5703125" customWidth="1"/>
    <col min="12774" max="12774" width="15.28515625" bestFit="1" customWidth="1"/>
    <col min="13025" max="13025" width="59.85546875" customWidth="1"/>
    <col min="13026" max="13029" width="23.5703125" customWidth="1"/>
    <col min="13030" max="13030" width="15.28515625" bestFit="1" customWidth="1"/>
    <col min="13281" max="13281" width="59.85546875" customWidth="1"/>
    <col min="13282" max="13285" width="23.5703125" customWidth="1"/>
    <col min="13286" max="13286" width="15.28515625" bestFit="1" customWidth="1"/>
    <col min="13537" max="13537" width="59.85546875" customWidth="1"/>
    <col min="13538" max="13541" width="23.5703125" customWidth="1"/>
    <col min="13542" max="13542" width="15.28515625" bestFit="1" customWidth="1"/>
    <col min="13793" max="13793" width="59.85546875" customWidth="1"/>
    <col min="13794" max="13797" width="23.5703125" customWidth="1"/>
    <col min="13798" max="13798" width="15.28515625" bestFit="1" customWidth="1"/>
    <col min="14049" max="14049" width="59.85546875" customWidth="1"/>
    <col min="14050" max="14053" width="23.5703125" customWidth="1"/>
    <col min="14054" max="14054" width="15.28515625" bestFit="1" customWidth="1"/>
    <col min="14305" max="14305" width="59.85546875" customWidth="1"/>
    <col min="14306" max="14309" width="23.5703125" customWidth="1"/>
    <col min="14310" max="14310" width="15.28515625" bestFit="1" customWidth="1"/>
    <col min="14561" max="14561" width="59.85546875" customWidth="1"/>
    <col min="14562" max="14565" width="23.5703125" customWidth="1"/>
    <col min="14566" max="14566" width="15.28515625" bestFit="1" customWidth="1"/>
    <col min="14817" max="14817" width="59.85546875" customWidth="1"/>
    <col min="14818" max="14821" width="23.5703125" customWidth="1"/>
    <col min="14822" max="14822" width="15.28515625" bestFit="1" customWidth="1"/>
    <col min="15073" max="15073" width="59.85546875" customWidth="1"/>
    <col min="15074" max="15077" width="23.5703125" customWidth="1"/>
    <col min="15078" max="15078" width="15.28515625" bestFit="1" customWidth="1"/>
    <col min="15329" max="15329" width="59.85546875" customWidth="1"/>
    <col min="15330" max="15333" width="23.5703125" customWidth="1"/>
    <col min="15334" max="15334" width="15.28515625" bestFit="1" customWidth="1"/>
    <col min="15585" max="15585" width="59.85546875" customWidth="1"/>
    <col min="15586" max="15589" width="23.5703125" customWidth="1"/>
    <col min="15590" max="15590" width="15.28515625" bestFit="1" customWidth="1"/>
    <col min="15841" max="15841" width="59.85546875" customWidth="1"/>
    <col min="15842" max="15845" width="23.5703125" customWidth="1"/>
    <col min="15846" max="15846" width="15.28515625" bestFit="1" customWidth="1"/>
    <col min="16097" max="16097" width="59.85546875" customWidth="1"/>
    <col min="16098" max="16101" width="23.5703125" customWidth="1"/>
    <col min="16102" max="16102" width="15.28515625" bestFit="1" customWidth="1"/>
  </cols>
  <sheetData>
    <row r="2" spans="1:5" x14ac:dyDescent="0.25">
      <c r="A2" s="126"/>
      <c r="B2" s="126"/>
      <c r="C2" s="126"/>
      <c r="D2" s="126"/>
      <c r="E2" s="126"/>
    </row>
    <row r="3" spans="1:5" x14ac:dyDescent="0.25">
      <c r="A3" s="2"/>
      <c r="C3" s="3"/>
      <c r="E3" s="3"/>
    </row>
    <row r="4" spans="1:5" x14ac:dyDescent="0.25">
      <c r="A4" s="126"/>
      <c r="B4" s="126"/>
      <c r="C4" s="126"/>
      <c r="D4" s="126"/>
      <c r="E4" s="126"/>
    </row>
    <row r="5" spans="1:5" x14ac:dyDescent="0.25">
      <c r="C5" s="3"/>
      <c r="E5" s="3"/>
    </row>
    <row r="7" spans="1:5" x14ac:dyDescent="0.25">
      <c r="A7" s="127" t="s">
        <v>284</v>
      </c>
      <c r="B7" s="127"/>
      <c r="C7" s="127"/>
      <c r="D7" s="127"/>
      <c r="E7" s="127"/>
    </row>
    <row r="8" spans="1:5" x14ac:dyDescent="0.25">
      <c r="A8" s="4"/>
      <c r="B8" s="4"/>
      <c r="C8" s="5"/>
      <c r="D8" s="4"/>
      <c r="E8" s="5"/>
    </row>
    <row r="9" spans="1:5" x14ac:dyDescent="0.25">
      <c r="A9" s="6"/>
      <c r="B9" s="4"/>
      <c r="C9" s="5"/>
      <c r="D9" s="7"/>
      <c r="E9" s="5"/>
    </row>
    <row r="10" spans="1:5" x14ac:dyDescent="0.25">
      <c r="A10" s="6"/>
      <c r="B10" s="4"/>
      <c r="C10" s="5"/>
      <c r="D10" s="8"/>
      <c r="E10" s="5"/>
    </row>
    <row r="11" spans="1:5" ht="16.5" thickBot="1" x14ac:dyDescent="0.3">
      <c r="A11" s="9"/>
      <c r="B11" s="10"/>
      <c r="C11" s="10"/>
      <c r="D11" s="11"/>
      <c r="E11" s="10"/>
    </row>
    <row r="12" spans="1:5" ht="15.75" customHeight="1" x14ac:dyDescent="0.25">
      <c r="A12" s="12"/>
      <c r="B12" s="128" t="s">
        <v>0</v>
      </c>
      <c r="C12" s="131" t="s">
        <v>1</v>
      </c>
      <c r="D12" s="134" t="s">
        <v>2</v>
      </c>
      <c r="E12" s="131" t="s">
        <v>3</v>
      </c>
    </row>
    <row r="13" spans="1:5" x14ac:dyDescent="0.25">
      <c r="A13" s="13" t="s">
        <v>4</v>
      </c>
      <c r="B13" s="129"/>
      <c r="C13" s="132"/>
      <c r="D13" s="135"/>
      <c r="E13" s="132"/>
    </row>
    <row r="14" spans="1:5" ht="36" customHeight="1" thickBot="1" x14ac:dyDescent="0.3">
      <c r="A14" s="14"/>
      <c r="B14" s="130"/>
      <c r="C14" s="133"/>
      <c r="D14" s="136"/>
      <c r="E14" s="133"/>
    </row>
    <row r="15" spans="1:5" ht="18" thickBot="1" x14ac:dyDescent="0.35">
      <c r="A15" s="15"/>
      <c r="B15" s="16"/>
      <c r="C15" s="17"/>
      <c r="D15" s="16"/>
      <c r="E15" s="16"/>
    </row>
    <row r="16" spans="1:5" ht="17.25" thickTop="1" thickBot="1" x14ac:dyDescent="0.3">
      <c r="A16" s="137" t="s">
        <v>5</v>
      </c>
      <c r="B16" s="138">
        <f>+B17+B46+B105+B108+B117+B121+B125</f>
        <v>1023182285371</v>
      </c>
      <c r="C16" s="138">
        <f t="shared" ref="C16" si="0">+C17+C46+C105+C108+C117+C121+C125</f>
        <v>31973069254</v>
      </c>
      <c r="D16" s="138">
        <f>+D17+D46+D105+D108+D117+D121+D125</f>
        <v>229778038271</v>
      </c>
      <c r="E16" s="138">
        <f>+E17+E46+E105+E108+E117+E121+E125</f>
        <v>1284933392896</v>
      </c>
    </row>
    <row r="17" spans="1:5" ht="17.25" thickTop="1" thickBot="1" x14ac:dyDescent="0.3">
      <c r="A17" s="20" t="s">
        <v>6</v>
      </c>
      <c r="B17" s="19">
        <f>+B18+B24</f>
        <v>646939286299</v>
      </c>
      <c r="C17" s="19">
        <f t="shared" ref="C17:D17" si="1">+C18+C24</f>
        <v>9736082255</v>
      </c>
      <c r="D17" s="19">
        <f t="shared" si="1"/>
        <v>46941159418</v>
      </c>
      <c r="E17" s="19">
        <f>+D17+C17+B17</f>
        <v>703616527972</v>
      </c>
    </row>
    <row r="18" spans="1:5" ht="17.25" hidden="1" thickTop="1" thickBot="1" x14ac:dyDescent="0.3">
      <c r="A18" s="21" t="s">
        <v>7</v>
      </c>
      <c r="B18" s="19">
        <v>172132258187</v>
      </c>
      <c r="C18" s="19">
        <v>4206848925</v>
      </c>
      <c r="D18" s="19">
        <v>43994659418</v>
      </c>
      <c r="E18" s="19">
        <f>+D18+C18+B18</f>
        <v>220333766530</v>
      </c>
    </row>
    <row r="19" spans="1:5" ht="16.5" hidden="1" thickTop="1" x14ac:dyDescent="0.25">
      <c r="A19" s="22" t="s">
        <v>8</v>
      </c>
      <c r="B19" s="41">
        <v>0</v>
      </c>
      <c r="C19" s="41">
        <v>0</v>
      </c>
      <c r="D19" s="41">
        <v>0</v>
      </c>
      <c r="E19" s="41">
        <v>0</v>
      </c>
    </row>
    <row r="20" spans="1:5" hidden="1" x14ac:dyDescent="0.25">
      <c r="A20" s="22" t="s">
        <v>9</v>
      </c>
      <c r="B20" s="41">
        <v>0</v>
      </c>
      <c r="C20" s="41">
        <v>0</v>
      </c>
      <c r="D20" s="41">
        <v>0</v>
      </c>
      <c r="E20" s="41">
        <v>0</v>
      </c>
    </row>
    <row r="21" spans="1:5" hidden="1" x14ac:dyDescent="0.25">
      <c r="A21" s="22" t="s">
        <v>10</v>
      </c>
      <c r="B21" s="41">
        <v>0</v>
      </c>
      <c r="C21" s="41">
        <v>0</v>
      </c>
      <c r="D21" s="41">
        <v>0</v>
      </c>
      <c r="E21" s="41">
        <v>0</v>
      </c>
    </row>
    <row r="22" spans="1:5" hidden="1" x14ac:dyDescent="0.25">
      <c r="A22" s="22" t="s">
        <v>11</v>
      </c>
      <c r="B22" s="41">
        <v>0</v>
      </c>
      <c r="C22" s="41">
        <v>0</v>
      </c>
      <c r="D22" s="41">
        <v>0</v>
      </c>
      <c r="E22" s="41">
        <v>0</v>
      </c>
    </row>
    <row r="23" spans="1:5" ht="16.5" hidden="1" thickBot="1" x14ac:dyDescent="0.3">
      <c r="A23" s="22" t="s">
        <v>233</v>
      </c>
      <c r="B23" s="41">
        <v>0</v>
      </c>
      <c r="C23" s="41">
        <v>0</v>
      </c>
      <c r="D23" s="41">
        <v>0</v>
      </c>
      <c r="E23" s="41">
        <v>0</v>
      </c>
    </row>
    <row r="24" spans="1:5" ht="17.25" hidden="1" thickTop="1" thickBot="1" x14ac:dyDescent="0.3">
      <c r="A24" s="21" t="s">
        <v>12</v>
      </c>
      <c r="B24" s="19">
        <v>474807028112</v>
      </c>
      <c r="C24" s="19">
        <v>5529233330</v>
      </c>
      <c r="D24" s="19">
        <v>2946500000</v>
      </c>
      <c r="E24" s="19">
        <f>+D24+C24+B24</f>
        <v>483282761442</v>
      </c>
    </row>
    <row r="25" spans="1:5" ht="17.25" hidden="1" thickTop="1" thickBot="1" x14ac:dyDescent="0.3">
      <c r="A25" s="25" t="s">
        <v>13</v>
      </c>
      <c r="B25" s="26">
        <v>0</v>
      </c>
      <c r="C25" s="26"/>
      <c r="D25" s="26"/>
      <c r="E25" s="19">
        <f t="shared" ref="E25" si="2">+D25+C25+B25</f>
        <v>0</v>
      </c>
    </row>
    <row r="26" spans="1:5" ht="17.25" hidden="1" thickTop="1" thickBot="1" x14ac:dyDescent="0.3">
      <c r="A26" s="25" t="s">
        <v>14</v>
      </c>
      <c r="B26" s="19">
        <v>0</v>
      </c>
      <c r="C26" s="19"/>
      <c r="D26" s="19"/>
      <c r="E26" s="19">
        <f>+D26+C26+B26</f>
        <v>0</v>
      </c>
    </row>
    <row r="27" spans="1:5" ht="16.5" hidden="1" thickTop="1" x14ac:dyDescent="0.25">
      <c r="A27" s="25" t="s">
        <v>15</v>
      </c>
      <c r="B27" s="27">
        <f>SUM(B28:B45)</f>
        <v>0</v>
      </c>
      <c r="C27" s="27">
        <f t="shared" ref="C27:E27" si="3">SUM(C28:C45)</f>
        <v>0</v>
      </c>
      <c r="D27" s="27">
        <f t="shared" si="3"/>
        <v>0</v>
      </c>
      <c r="E27" s="27">
        <f t="shared" si="3"/>
        <v>0</v>
      </c>
    </row>
    <row r="28" spans="1:5" hidden="1" x14ac:dyDescent="0.25">
      <c r="A28" s="28" t="s">
        <v>16</v>
      </c>
      <c r="B28" s="41">
        <v>0</v>
      </c>
      <c r="C28" s="41">
        <v>0</v>
      </c>
      <c r="D28" s="41">
        <v>0</v>
      </c>
      <c r="E28" s="41">
        <v>0</v>
      </c>
    </row>
    <row r="29" spans="1:5" hidden="1" x14ac:dyDescent="0.25">
      <c r="A29" s="28" t="s">
        <v>17</v>
      </c>
      <c r="B29" s="41">
        <v>0</v>
      </c>
      <c r="C29" s="41">
        <v>0</v>
      </c>
      <c r="D29" s="41">
        <v>0</v>
      </c>
      <c r="E29" s="41">
        <v>0</v>
      </c>
    </row>
    <row r="30" spans="1:5" hidden="1" x14ac:dyDescent="0.25">
      <c r="A30" s="28" t="s">
        <v>18</v>
      </c>
      <c r="B30" s="41">
        <v>0</v>
      </c>
      <c r="C30" s="41">
        <v>0</v>
      </c>
      <c r="D30" s="41">
        <v>0</v>
      </c>
      <c r="E30" s="41">
        <v>0</v>
      </c>
    </row>
    <row r="31" spans="1:5" hidden="1" x14ac:dyDescent="0.25">
      <c r="A31" s="28" t="s">
        <v>19</v>
      </c>
      <c r="B31" s="41">
        <v>0</v>
      </c>
      <c r="C31" s="41">
        <v>0</v>
      </c>
      <c r="D31" s="41">
        <v>0</v>
      </c>
      <c r="E31" s="41">
        <v>0</v>
      </c>
    </row>
    <row r="32" spans="1:5" hidden="1" x14ac:dyDescent="0.25">
      <c r="A32" s="28" t="s">
        <v>20</v>
      </c>
      <c r="B32" s="41">
        <v>0</v>
      </c>
      <c r="C32" s="41">
        <v>0</v>
      </c>
      <c r="D32" s="41">
        <v>0</v>
      </c>
      <c r="E32" s="41">
        <v>0</v>
      </c>
    </row>
    <row r="33" spans="1:5" hidden="1" x14ac:dyDescent="0.25">
      <c r="A33" s="30" t="s">
        <v>21</v>
      </c>
      <c r="B33" s="41">
        <v>0</v>
      </c>
      <c r="C33" s="41">
        <v>0</v>
      </c>
      <c r="D33" s="41">
        <v>0</v>
      </c>
      <c r="E33" s="41">
        <v>0</v>
      </c>
    </row>
    <row r="34" spans="1:5" hidden="1" x14ac:dyDescent="0.25">
      <c r="A34" s="30" t="s">
        <v>22</v>
      </c>
      <c r="B34" s="41">
        <v>0</v>
      </c>
      <c r="C34" s="41">
        <v>0</v>
      </c>
      <c r="D34" s="41">
        <v>0</v>
      </c>
      <c r="E34" s="41">
        <v>0</v>
      </c>
    </row>
    <row r="35" spans="1:5" hidden="1" x14ac:dyDescent="0.25">
      <c r="A35" s="30" t="s">
        <v>23</v>
      </c>
      <c r="B35" s="41">
        <v>0</v>
      </c>
      <c r="C35" s="41">
        <v>0</v>
      </c>
      <c r="D35" s="41">
        <v>0</v>
      </c>
      <c r="E35" s="41">
        <v>0</v>
      </c>
    </row>
    <row r="36" spans="1:5" hidden="1" x14ac:dyDescent="0.25">
      <c r="A36" s="30" t="s">
        <v>24</v>
      </c>
      <c r="B36" s="41">
        <v>0</v>
      </c>
      <c r="C36" s="41">
        <v>0</v>
      </c>
      <c r="D36" s="41">
        <v>0</v>
      </c>
      <c r="E36" s="41">
        <v>0</v>
      </c>
    </row>
    <row r="37" spans="1:5" hidden="1" x14ac:dyDescent="0.25">
      <c r="A37" s="30" t="s">
        <v>25</v>
      </c>
      <c r="B37" s="41">
        <v>0</v>
      </c>
      <c r="C37" s="41">
        <v>0</v>
      </c>
      <c r="D37" s="41">
        <v>0</v>
      </c>
      <c r="E37" s="41">
        <v>0</v>
      </c>
    </row>
    <row r="38" spans="1:5" hidden="1" x14ac:dyDescent="0.25">
      <c r="A38" s="30" t="s">
        <v>26</v>
      </c>
      <c r="B38" s="41">
        <v>0</v>
      </c>
      <c r="C38" s="41">
        <v>0</v>
      </c>
      <c r="D38" s="41">
        <v>0</v>
      </c>
      <c r="E38" s="41">
        <v>0</v>
      </c>
    </row>
    <row r="39" spans="1:5" hidden="1" x14ac:dyDescent="0.25">
      <c r="A39" s="30" t="s">
        <v>27</v>
      </c>
      <c r="B39" s="41">
        <v>0</v>
      </c>
      <c r="C39" s="41">
        <v>0</v>
      </c>
      <c r="D39" s="41">
        <v>0</v>
      </c>
      <c r="E39" s="41">
        <v>0</v>
      </c>
    </row>
    <row r="40" spans="1:5" hidden="1" x14ac:dyDescent="0.25">
      <c r="A40" s="30" t="s">
        <v>28</v>
      </c>
      <c r="B40" s="41">
        <v>0</v>
      </c>
      <c r="C40" s="41">
        <v>0</v>
      </c>
      <c r="D40" s="41">
        <v>0</v>
      </c>
      <c r="E40" s="41">
        <v>0</v>
      </c>
    </row>
    <row r="41" spans="1:5" hidden="1" x14ac:dyDescent="0.25">
      <c r="A41" s="28" t="s">
        <v>29</v>
      </c>
      <c r="B41" s="41">
        <v>0</v>
      </c>
      <c r="C41" s="41">
        <v>0</v>
      </c>
      <c r="D41" s="41">
        <v>0</v>
      </c>
      <c r="E41" s="41">
        <v>0</v>
      </c>
    </row>
    <row r="42" spans="1:5" hidden="1" x14ac:dyDescent="0.25">
      <c r="A42" s="28" t="s">
        <v>30</v>
      </c>
      <c r="B42" s="41">
        <v>0</v>
      </c>
      <c r="C42" s="41">
        <v>0</v>
      </c>
      <c r="D42" s="41">
        <v>0</v>
      </c>
      <c r="E42" s="41">
        <v>0</v>
      </c>
    </row>
    <row r="43" spans="1:5" hidden="1" x14ac:dyDescent="0.25">
      <c r="A43" s="28" t="s">
        <v>31</v>
      </c>
      <c r="B43" s="41">
        <v>0</v>
      </c>
      <c r="C43" s="41">
        <v>0</v>
      </c>
      <c r="D43" s="41">
        <v>0</v>
      </c>
      <c r="E43" s="41">
        <v>0</v>
      </c>
    </row>
    <row r="44" spans="1:5" hidden="1" x14ac:dyDescent="0.25">
      <c r="A44" s="28" t="s">
        <v>32</v>
      </c>
      <c r="B44" s="41">
        <v>0</v>
      </c>
      <c r="C44" s="41">
        <v>0</v>
      </c>
      <c r="D44" s="41">
        <v>0</v>
      </c>
      <c r="E44" s="41">
        <v>0</v>
      </c>
    </row>
    <row r="45" spans="1:5" ht="16.5" hidden="1" thickBot="1" x14ac:dyDescent="0.3">
      <c r="A45" s="28" t="s">
        <v>33</v>
      </c>
      <c r="B45" s="41">
        <v>0</v>
      </c>
      <c r="C45" s="41">
        <v>0</v>
      </c>
      <c r="D45" s="41">
        <v>0</v>
      </c>
      <c r="E45" s="41">
        <v>0</v>
      </c>
    </row>
    <row r="46" spans="1:5" ht="17.25" thickTop="1" thickBot="1" x14ac:dyDescent="0.3">
      <c r="A46" s="33" t="s">
        <v>34</v>
      </c>
      <c r="B46" s="19">
        <f>+B47+B51+B70+B80+B99+B102+B101+B100</f>
        <v>342099279070</v>
      </c>
      <c r="C46" s="19">
        <f t="shared" ref="C46:D46" si="4">+C47+C51+C70+C80+C99+C102+C101+C100</f>
        <v>17339803574</v>
      </c>
      <c r="D46" s="19">
        <f t="shared" si="4"/>
        <v>6000000</v>
      </c>
      <c r="E46" s="19">
        <f>+D46+C46+B46</f>
        <v>359445082644</v>
      </c>
    </row>
    <row r="47" spans="1:5" ht="17.25" hidden="1" thickTop="1" thickBot="1" x14ac:dyDescent="0.3">
      <c r="A47" s="34" t="s">
        <v>35</v>
      </c>
      <c r="B47" s="19">
        <v>335164785851</v>
      </c>
      <c r="C47" s="19">
        <f t="shared" ref="C47:D47" si="5">SUM(C48:C50)</f>
        <v>0</v>
      </c>
      <c r="D47" s="19">
        <f t="shared" si="5"/>
        <v>0</v>
      </c>
      <c r="E47" s="19">
        <f>+D47+C47+B47</f>
        <v>335164785851</v>
      </c>
    </row>
    <row r="48" spans="1:5" ht="16.5" hidden="1" thickTop="1" x14ac:dyDescent="0.25">
      <c r="A48" s="22" t="s">
        <v>36</v>
      </c>
      <c r="B48" s="41">
        <v>0</v>
      </c>
      <c r="C48" s="41">
        <v>0</v>
      </c>
      <c r="D48" s="41">
        <v>0</v>
      </c>
      <c r="E48" s="41">
        <v>0</v>
      </c>
    </row>
    <row r="49" spans="1:5" hidden="1" x14ac:dyDescent="0.25">
      <c r="A49" s="22" t="s">
        <v>37</v>
      </c>
      <c r="B49" s="41">
        <v>0</v>
      </c>
      <c r="C49" s="41">
        <v>0</v>
      </c>
      <c r="D49" s="41">
        <v>0</v>
      </c>
      <c r="E49" s="41">
        <v>0</v>
      </c>
    </row>
    <row r="50" spans="1:5" ht="16.5" hidden="1" thickBot="1" x14ac:dyDescent="0.3">
      <c r="A50" s="22" t="s">
        <v>38</v>
      </c>
      <c r="B50" s="41">
        <v>0</v>
      </c>
      <c r="C50" s="41">
        <v>0</v>
      </c>
      <c r="D50" s="41">
        <v>0</v>
      </c>
      <c r="E50" s="41">
        <v>0</v>
      </c>
    </row>
    <row r="51" spans="1:5" ht="17.25" hidden="1" thickTop="1" thickBot="1" x14ac:dyDescent="0.3">
      <c r="A51" s="34" t="s">
        <v>39</v>
      </c>
      <c r="B51" s="19">
        <v>4617412823</v>
      </c>
      <c r="C51" s="19">
        <v>324858102</v>
      </c>
      <c r="D51" s="19">
        <v>6000000</v>
      </c>
      <c r="E51" s="19">
        <f>+D51+C51+B51</f>
        <v>4948270925</v>
      </c>
    </row>
    <row r="52" spans="1:5" ht="16.5" hidden="1" thickTop="1" x14ac:dyDescent="0.25">
      <c r="A52" s="22" t="s">
        <v>40</v>
      </c>
      <c r="B52" s="41">
        <v>0</v>
      </c>
      <c r="C52" s="41">
        <v>0</v>
      </c>
      <c r="D52" s="41">
        <v>0</v>
      </c>
      <c r="E52" s="41">
        <v>0</v>
      </c>
    </row>
    <row r="53" spans="1:5" hidden="1" x14ac:dyDescent="0.25">
      <c r="A53" s="22" t="s">
        <v>41</v>
      </c>
      <c r="B53" s="41">
        <v>0</v>
      </c>
      <c r="C53" s="41">
        <v>0</v>
      </c>
      <c r="D53" s="41">
        <v>0</v>
      </c>
      <c r="E53" s="41">
        <v>0</v>
      </c>
    </row>
    <row r="54" spans="1:5" hidden="1" x14ac:dyDescent="0.25">
      <c r="A54" s="22" t="s">
        <v>256</v>
      </c>
      <c r="B54" s="41">
        <v>0</v>
      </c>
      <c r="C54" s="41">
        <v>0</v>
      </c>
      <c r="D54" s="41">
        <v>0</v>
      </c>
      <c r="E54" s="41">
        <v>0</v>
      </c>
    </row>
    <row r="55" spans="1:5" hidden="1" x14ac:dyDescent="0.25">
      <c r="A55" s="22" t="s">
        <v>42</v>
      </c>
      <c r="B55" s="41">
        <v>0</v>
      </c>
      <c r="C55" s="41">
        <v>0</v>
      </c>
      <c r="D55" s="41">
        <v>0</v>
      </c>
      <c r="E55" s="41">
        <v>0</v>
      </c>
    </row>
    <row r="56" spans="1:5" hidden="1" x14ac:dyDescent="0.25">
      <c r="A56" s="22" t="s">
        <v>43</v>
      </c>
      <c r="B56" s="41">
        <v>0</v>
      </c>
      <c r="C56" s="41">
        <v>0</v>
      </c>
      <c r="D56" s="41">
        <v>0</v>
      </c>
      <c r="E56" s="41">
        <v>0</v>
      </c>
    </row>
    <row r="57" spans="1:5" hidden="1" x14ac:dyDescent="0.25">
      <c r="A57" s="22" t="s">
        <v>238</v>
      </c>
      <c r="B57" s="41">
        <v>0</v>
      </c>
      <c r="C57" s="41">
        <v>0</v>
      </c>
      <c r="D57" s="41">
        <v>0</v>
      </c>
      <c r="E57" s="41">
        <v>0</v>
      </c>
    </row>
    <row r="58" spans="1:5" hidden="1" x14ac:dyDescent="0.25">
      <c r="A58" s="22" t="s">
        <v>255</v>
      </c>
      <c r="B58" s="41">
        <v>0</v>
      </c>
      <c r="C58" s="41">
        <v>0</v>
      </c>
      <c r="D58" s="41">
        <v>0</v>
      </c>
      <c r="E58" s="41">
        <v>0</v>
      </c>
    </row>
    <row r="59" spans="1:5" hidden="1" x14ac:dyDescent="0.25">
      <c r="A59" s="22" t="s">
        <v>44</v>
      </c>
      <c r="B59" s="41">
        <v>0</v>
      </c>
      <c r="C59" s="41">
        <v>0</v>
      </c>
      <c r="D59" s="41">
        <v>0</v>
      </c>
      <c r="E59" s="41">
        <v>0</v>
      </c>
    </row>
    <row r="60" spans="1:5" hidden="1" x14ac:dyDescent="0.25">
      <c r="A60" s="22" t="s">
        <v>45</v>
      </c>
      <c r="B60" s="41">
        <v>0</v>
      </c>
      <c r="C60" s="41">
        <v>0</v>
      </c>
      <c r="D60" s="41">
        <v>0</v>
      </c>
      <c r="E60" s="41">
        <v>0</v>
      </c>
    </row>
    <row r="61" spans="1:5" hidden="1" x14ac:dyDescent="0.25">
      <c r="A61" s="22" t="s">
        <v>46</v>
      </c>
      <c r="B61" s="41">
        <v>0</v>
      </c>
      <c r="C61" s="41">
        <v>0</v>
      </c>
      <c r="D61" s="41">
        <v>0</v>
      </c>
      <c r="E61" s="41">
        <v>0</v>
      </c>
    </row>
    <row r="62" spans="1:5" hidden="1" x14ac:dyDescent="0.25">
      <c r="A62" s="22" t="s">
        <v>47</v>
      </c>
      <c r="B62" s="41">
        <v>0</v>
      </c>
      <c r="C62" s="41">
        <v>0</v>
      </c>
      <c r="D62" s="41">
        <v>0</v>
      </c>
      <c r="E62" s="41">
        <v>0</v>
      </c>
    </row>
    <row r="63" spans="1:5" hidden="1" x14ac:dyDescent="0.25">
      <c r="A63" s="22" t="s">
        <v>48</v>
      </c>
      <c r="B63" s="41">
        <v>0</v>
      </c>
      <c r="C63" s="41">
        <v>0</v>
      </c>
      <c r="D63" s="41">
        <v>0</v>
      </c>
      <c r="E63" s="41">
        <v>0</v>
      </c>
    </row>
    <row r="64" spans="1:5" hidden="1" x14ac:dyDescent="0.25">
      <c r="A64" s="22" t="s">
        <v>49</v>
      </c>
      <c r="B64" s="41">
        <v>0</v>
      </c>
      <c r="C64" s="41">
        <v>0</v>
      </c>
      <c r="D64" s="41">
        <v>0</v>
      </c>
      <c r="E64" s="41">
        <v>0</v>
      </c>
    </row>
    <row r="65" spans="1:5" hidden="1" x14ac:dyDescent="0.25">
      <c r="A65" s="22" t="s">
        <v>50</v>
      </c>
      <c r="B65" s="41">
        <v>0</v>
      </c>
      <c r="C65" s="41">
        <v>0</v>
      </c>
      <c r="D65" s="41">
        <v>0</v>
      </c>
      <c r="E65" s="41">
        <v>0</v>
      </c>
    </row>
    <row r="66" spans="1:5" hidden="1" x14ac:dyDescent="0.25">
      <c r="A66" s="22" t="s">
        <v>232</v>
      </c>
      <c r="B66" s="41">
        <v>0</v>
      </c>
      <c r="C66" s="41">
        <v>0</v>
      </c>
      <c r="D66" s="41">
        <v>0</v>
      </c>
      <c r="E66" s="41">
        <v>0</v>
      </c>
    </row>
    <row r="67" spans="1:5" hidden="1" x14ac:dyDescent="0.25">
      <c r="A67" s="22" t="s">
        <v>257</v>
      </c>
      <c r="B67" s="41">
        <v>0</v>
      </c>
      <c r="C67" s="41">
        <v>0</v>
      </c>
      <c r="D67" s="41">
        <v>0</v>
      </c>
      <c r="E67" s="41">
        <v>0</v>
      </c>
    </row>
    <row r="68" spans="1:5" hidden="1" x14ac:dyDescent="0.25">
      <c r="A68" s="22" t="s">
        <v>51</v>
      </c>
      <c r="B68" s="41">
        <v>0</v>
      </c>
      <c r="C68" s="41">
        <v>0</v>
      </c>
      <c r="D68" s="41">
        <v>0</v>
      </c>
      <c r="E68" s="41">
        <v>0</v>
      </c>
    </row>
    <row r="69" spans="1:5" ht="16.5" hidden="1" thickBot="1" x14ac:dyDescent="0.3">
      <c r="A69" s="22" t="s">
        <v>52</v>
      </c>
      <c r="B69" s="41">
        <v>0</v>
      </c>
      <c r="C69" s="41">
        <v>0</v>
      </c>
      <c r="D69" s="41">
        <v>0</v>
      </c>
      <c r="E69" s="41">
        <v>0</v>
      </c>
    </row>
    <row r="70" spans="1:5" ht="17.25" hidden="1" thickTop="1" thickBot="1" x14ac:dyDescent="0.3">
      <c r="A70" s="34" t="s">
        <v>53</v>
      </c>
      <c r="B70" s="19">
        <v>344365180</v>
      </c>
      <c r="C70" s="19">
        <v>85000000</v>
      </c>
      <c r="D70" s="19">
        <f t="shared" ref="D70" si="6">SUM(D71:D79)</f>
        <v>0</v>
      </c>
      <c r="E70" s="19">
        <f>+D70+C70+B70</f>
        <v>429365180</v>
      </c>
    </row>
    <row r="71" spans="1:5" ht="16.5" hidden="1" thickTop="1" x14ac:dyDescent="0.25">
      <c r="A71" s="22" t="s">
        <v>54</v>
      </c>
      <c r="B71" s="41">
        <v>0</v>
      </c>
      <c r="C71" s="41">
        <v>0</v>
      </c>
      <c r="D71" s="41">
        <v>0</v>
      </c>
      <c r="E71" s="41">
        <v>0</v>
      </c>
    </row>
    <row r="72" spans="1:5" hidden="1" x14ac:dyDescent="0.25">
      <c r="A72" s="22" t="s">
        <v>55</v>
      </c>
      <c r="B72" s="41">
        <v>0</v>
      </c>
      <c r="C72" s="41">
        <v>0</v>
      </c>
      <c r="D72" s="41">
        <v>0</v>
      </c>
      <c r="E72" s="41">
        <v>0</v>
      </c>
    </row>
    <row r="73" spans="1:5" hidden="1" x14ac:dyDescent="0.25">
      <c r="A73" s="22" t="s">
        <v>56</v>
      </c>
      <c r="B73" s="41">
        <v>0</v>
      </c>
      <c r="C73" s="41">
        <v>0</v>
      </c>
      <c r="D73" s="41">
        <v>0</v>
      </c>
      <c r="E73" s="41">
        <v>0</v>
      </c>
    </row>
    <row r="74" spans="1:5" hidden="1" x14ac:dyDescent="0.25">
      <c r="A74" s="22" t="s">
        <v>57</v>
      </c>
      <c r="B74" s="41">
        <v>0</v>
      </c>
      <c r="C74" s="41">
        <v>0</v>
      </c>
      <c r="D74" s="41">
        <v>0</v>
      </c>
      <c r="E74" s="41">
        <v>0</v>
      </c>
    </row>
    <row r="75" spans="1:5" hidden="1" x14ac:dyDescent="0.25">
      <c r="A75" s="22" t="s">
        <v>58</v>
      </c>
      <c r="B75" s="41">
        <v>0</v>
      </c>
      <c r="C75" s="41">
        <v>0</v>
      </c>
      <c r="D75" s="41">
        <v>0</v>
      </c>
      <c r="E75" s="41">
        <v>0</v>
      </c>
    </row>
    <row r="76" spans="1:5" hidden="1" x14ac:dyDescent="0.25">
      <c r="A76" s="22" t="s">
        <v>229</v>
      </c>
      <c r="B76" s="41">
        <v>0</v>
      </c>
      <c r="C76" s="41">
        <v>0</v>
      </c>
      <c r="D76" s="41">
        <v>0</v>
      </c>
      <c r="E76" s="41">
        <v>0</v>
      </c>
    </row>
    <row r="77" spans="1:5" hidden="1" x14ac:dyDescent="0.25">
      <c r="A77" s="22" t="s">
        <v>230</v>
      </c>
      <c r="B77" s="41">
        <v>0</v>
      </c>
      <c r="C77" s="41">
        <v>0</v>
      </c>
      <c r="D77" s="41">
        <v>0</v>
      </c>
      <c r="E77" s="41">
        <v>0</v>
      </c>
    </row>
    <row r="78" spans="1:5" hidden="1" x14ac:dyDescent="0.25">
      <c r="A78" s="22" t="s">
        <v>231</v>
      </c>
      <c r="B78" s="41">
        <v>0</v>
      </c>
      <c r="C78" s="41">
        <v>0</v>
      </c>
      <c r="D78" s="41">
        <v>0</v>
      </c>
      <c r="E78" s="41">
        <v>0</v>
      </c>
    </row>
    <row r="79" spans="1:5" ht="16.5" hidden="1" thickBot="1" x14ac:dyDescent="0.3">
      <c r="A79" s="22" t="s">
        <v>59</v>
      </c>
      <c r="B79" s="41">
        <v>0</v>
      </c>
      <c r="C79" s="41">
        <v>0</v>
      </c>
      <c r="D79" s="41">
        <v>0</v>
      </c>
      <c r="E79" s="41">
        <v>0</v>
      </c>
    </row>
    <row r="80" spans="1:5" ht="17.25" hidden="1" thickTop="1" thickBot="1" x14ac:dyDescent="0.3">
      <c r="A80" s="34" t="s">
        <v>60</v>
      </c>
      <c r="B80" s="19">
        <f>SUM(B81:B98)</f>
        <v>0</v>
      </c>
      <c r="C80" s="19">
        <f t="shared" ref="C80:D80" si="7">SUM(C81:C98)</f>
        <v>0</v>
      </c>
      <c r="D80" s="19">
        <f t="shared" si="7"/>
        <v>0</v>
      </c>
      <c r="E80" s="19">
        <f>+D80+C80+B80</f>
        <v>0</v>
      </c>
    </row>
    <row r="81" spans="1:5" ht="16.5" hidden="1" thickTop="1" x14ac:dyDescent="0.25">
      <c r="A81" s="22" t="s">
        <v>61</v>
      </c>
      <c r="B81" s="41">
        <v>0</v>
      </c>
      <c r="C81" s="41">
        <v>0</v>
      </c>
      <c r="D81" s="41">
        <v>0</v>
      </c>
      <c r="E81" s="41">
        <v>0</v>
      </c>
    </row>
    <row r="82" spans="1:5" hidden="1" x14ac:dyDescent="0.25">
      <c r="A82" s="22" t="s">
        <v>268</v>
      </c>
      <c r="B82" s="41">
        <v>0</v>
      </c>
      <c r="C82" s="41">
        <v>0</v>
      </c>
      <c r="D82" s="41">
        <v>0</v>
      </c>
      <c r="E82" s="41">
        <v>0</v>
      </c>
    </row>
    <row r="83" spans="1:5" hidden="1" x14ac:dyDescent="0.25">
      <c r="A83" s="22" t="s">
        <v>234</v>
      </c>
      <c r="B83" s="41">
        <v>0</v>
      </c>
      <c r="C83" s="41">
        <v>0</v>
      </c>
      <c r="D83" s="41">
        <v>0</v>
      </c>
      <c r="E83" s="41">
        <v>0</v>
      </c>
    </row>
    <row r="84" spans="1:5" hidden="1" x14ac:dyDescent="0.25">
      <c r="A84" s="22" t="s">
        <v>62</v>
      </c>
      <c r="B84" s="41">
        <v>0</v>
      </c>
      <c r="C84" s="41">
        <v>0</v>
      </c>
      <c r="D84" s="41">
        <v>0</v>
      </c>
      <c r="E84" s="41">
        <v>0</v>
      </c>
    </row>
    <row r="85" spans="1:5" hidden="1" x14ac:dyDescent="0.25">
      <c r="A85" s="22" t="s">
        <v>63</v>
      </c>
      <c r="B85" s="41">
        <v>0</v>
      </c>
      <c r="C85" s="41">
        <v>0</v>
      </c>
      <c r="D85" s="41">
        <v>0</v>
      </c>
      <c r="E85" s="41">
        <v>0</v>
      </c>
    </row>
    <row r="86" spans="1:5" hidden="1" x14ac:dyDescent="0.25">
      <c r="A86" s="22" t="s">
        <v>64</v>
      </c>
      <c r="B86" s="41">
        <v>0</v>
      </c>
      <c r="C86" s="41">
        <v>0</v>
      </c>
      <c r="D86" s="41">
        <v>0</v>
      </c>
      <c r="E86" s="41">
        <v>0</v>
      </c>
    </row>
    <row r="87" spans="1:5" hidden="1" x14ac:dyDescent="0.25">
      <c r="A87" s="22" t="s">
        <v>65</v>
      </c>
      <c r="B87" s="41">
        <v>0</v>
      </c>
      <c r="C87" s="41">
        <v>0</v>
      </c>
      <c r="D87" s="41">
        <v>0</v>
      </c>
      <c r="E87" s="41">
        <v>0</v>
      </c>
    </row>
    <row r="88" spans="1:5" hidden="1" x14ac:dyDescent="0.25">
      <c r="A88" s="22" t="s">
        <v>66</v>
      </c>
      <c r="B88" s="41">
        <v>0</v>
      </c>
      <c r="C88" s="41">
        <v>0</v>
      </c>
      <c r="D88" s="41">
        <v>0</v>
      </c>
      <c r="E88" s="41">
        <v>0</v>
      </c>
    </row>
    <row r="89" spans="1:5" hidden="1" x14ac:dyDescent="0.25">
      <c r="A89" s="22" t="s">
        <v>67</v>
      </c>
      <c r="B89" s="41">
        <v>0</v>
      </c>
      <c r="C89" s="41">
        <v>0</v>
      </c>
      <c r="D89" s="41">
        <v>0</v>
      </c>
      <c r="E89" s="41">
        <v>0</v>
      </c>
    </row>
    <row r="90" spans="1:5" hidden="1" x14ac:dyDescent="0.25">
      <c r="A90" s="22" t="s">
        <v>68</v>
      </c>
      <c r="B90" s="41">
        <v>0</v>
      </c>
      <c r="C90" s="41">
        <v>0</v>
      </c>
      <c r="D90" s="41">
        <v>0</v>
      </c>
      <c r="E90" s="41">
        <v>0</v>
      </c>
    </row>
    <row r="91" spans="1:5" hidden="1" x14ac:dyDescent="0.25">
      <c r="A91" s="22" t="s">
        <v>69</v>
      </c>
      <c r="B91" s="41">
        <v>0</v>
      </c>
      <c r="C91" s="41">
        <v>0</v>
      </c>
      <c r="D91" s="41">
        <v>0</v>
      </c>
      <c r="E91" s="41">
        <v>0</v>
      </c>
    </row>
    <row r="92" spans="1:5" hidden="1" x14ac:dyDescent="0.25">
      <c r="A92" s="22" t="s">
        <v>70</v>
      </c>
      <c r="B92" s="41">
        <v>0</v>
      </c>
      <c r="C92" s="41">
        <v>0</v>
      </c>
      <c r="D92" s="41">
        <v>0</v>
      </c>
      <c r="E92" s="41">
        <v>0</v>
      </c>
    </row>
    <row r="93" spans="1:5" hidden="1" x14ac:dyDescent="0.25">
      <c r="A93" s="22" t="s">
        <v>71</v>
      </c>
      <c r="B93" s="41">
        <v>0</v>
      </c>
      <c r="C93" s="41">
        <v>0</v>
      </c>
      <c r="D93" s="41">
        <v>0</v>
      </c>
      <c r="E93" s="41">
        <v>0</v>
      </c>
    </row>
    <row r="94" spans="1:5" hidden="1" x14ac:dyDescent="0.25">
      <c r="A94" s="22" t="s">
        <v>72</v>
      </c>
      <c r="B94" s="41">
        <v>0</v>
      </c>
      <c r="C94" s="41">
        <v>0</v>
      </c>
      <c r="D94" s="41">
        <v>0</v>
      </c>
      <c r="E94" s="41">
        <v>0</v>
      </c>
    </row>
    <row r="95" spans="1:5" hidden="1" x14ac:dyDescent="0.25">
      <c r="A95" s="22" t="s">
        <v>73</v>
      </c>
      <c r="B95" s="41">
        <v>0</v>
      </c>
      <c r="C95" s="41">
        <v>0</v>
      </c>
      <c r="D95" s="41">
        <v>0</v>
      </c>
      <c r="E95" s="41">
        <v>0</v>
      </c>
    </row>
    <row r="96" spans="1:5" hidden="1" x14ac:dyDescent="0.25">
      <c r="A96" s="22" t="s">
        <v>74</v>
      </c>
      <c r="B96" s="41">
        <v>0</v>
      </c>
      <c r="C96" s="41">
        <v>0</v>
      </c>
      <c r="D96" s="41">
        <v>0</v>
      </c>
      <c r="E96" s="41">
        <v>0</v>
      </c>
    </row>
    <row r="97" spans="1:5" hidden="1" x14ac:dyDescent="0.25">
      <c r="A97" s="22" t="s">
        <v>245</v>
      </c>
      <c r="B97" s="41">
        <v>0</v>
      </c>
      <c r="C97" s="41">
        <v>0</v>
      </c>
      <c r="D97" s="41">
        <v>0</v>
      </c>
      <c r="E97" s="41">
        <v>0</v>
      </c>
    </row>
    <row r="98" spans="1:5" ht="16.5" hidden="1" thickBot="1" x14ac:dyDescent="0.3">
      <c r="A98" s="22" t="s">
        <v>239</v>
      </c>
      <c r="B98" s="41">
        <v>0</v>
      </c>
      <c r="C98" s="41">
        <v>0</v>
      </c>
      <c r="D98" s="41">
        <v>0</v>
      </c>
      <c r="E98" s="41">
        <v>0</v>
      </c>
    </row>
    <row r="99" spans="1:5" ht="17.25" hidden="1" thickTop="1" thickBot="1" x14ac:dyDescent="0.3">
      <c r="A99" s="35" t="s">
        <v>75</v>
      </c>
      <c r="B99" s="19">
        <v>8000000</v>
      </c>
      <c r="C99" s="36"/>
      <c r="D99" s="37"/>
      <c r="E99" s="19">
        <f>+D99+C99+B99</f>
        <v>8000000</v>
      </c>
    </row>
    <row r="100" spans="1:5" s="94" customFormat="1" ht="17.25" hidden="1" thickTop="1" thickBot="1" x14ac:dyDescent="0.3">
      <c r="A100" s="92" t="s">
        <v>285</v>
      </c>
      <c r="B100" s="91">
        <v>1954964875</v>
      </c>
      <c r="C100" s="95">
        <v>13845756180</v>
      </c>
      <c r="D100" s="93"/>
      <c r="E100" s="19">
        <f t="shared" ref="E100:E102" si="8">+D100+C100+B100</f>
        <v>15800721055</v>
      </c>
    </row>
    <row r="101" spans="1:5" s="94" customFormat="1" ht="17.25" hidden="1" thickTop="1" thickBot="1" x14ac:dyDescent="0.3">
      <c r="A101" s="92" t="s">
        <v>286</v>
      </c>
      <c r="B101" s="91">
        <v>0</v>
      </c>
      <c r="C101" s="95">
        <v>2790480406</v>
      </c>
      <c r="D101" s="93"/>
      <c r="E101" s="19">
        <f>+D101+C101+B101</f>
        <v>2790480406</v>
      </c>
    </row>
    <row r="102" spans="1:5" ht="17.25" hidden="1" thickTop="1" thickBot="1" x14ac:dyDescent="0.3">
      <c r="A102" s="34" t="s">
        <v>76</v>
      </c>
      <c r="B102" s="19">
        <v>9750341</v>
      </c>
      <c r="C102" s="19">
        <v>293708886</v>
      </c>
      <c r="D102" s="19">
        <f t="shared" ref="D102" si="9">SUM(D103:D104)</f>
        <v>0</v>
      </c>
      <c r="E102" s="19">
        <f t="shared" si="8"/>
        <v>303459227</v>
      </c>
    </row>
    <row r="103" spans="1:5" ht="16.5" hidden="1" thickTop="1" x14ac:dyDescent="0.25">
      <c r="A103" s="22" t="s">
        <v>258</v>
      </c>
      <c r="B103" s="41">
        <v>0</v>
      </c>
      <c r="C103" s="41">
        <v>0</v>
      </c>
      <c r="D103" s="41">
        <v>0</v>
      </c>
      <c r="E103" s="41">
        <v>0</v>
      </c>
    </row>
    <row r="104" spans="1:5" ht="16.5" hidden="1" thickBot="1" x14ac:dyDescent="0.3">
      <c r="A104" s="38" t="s">
        <v>77</v>
      </c>
      <c r="B104" s="41">
        <v>0</v>
      </c>
      <c r="C104" s="41">
        <v>0</v>
      </c>
      <c r="D104" s="41">
        <v>0</v>
      </c>
      <c r="E104" s="41">
        <v>0</v>
      </c>
    </row>
    <row r="105" spans="1:5" ht="17.25" thickTop="1" thickBot="1" x14ac:dyDescent="0.3">
      <c r="A105" s="33" t="s">
        <v>242</v>
      </c>
      <c r="B105" s="19">
        <f>+B107+B106</f>
        <v>0</v>
      </c>
      <c r="C105" s="19">
        <v>2862993086</v>
      </c>
      <c r="D105" s="19">
        <v>174737467164</v>
      </c>
      <c r="E105" s="19">
        <f>+D105+C105+B105</f>
        <v>177600460250</v>
      </c>
    </row>
    <row r="106" spans="1:5" ht="16.5" hidden="1" thickTop="1" x14ac:dyDescent="0.25">
      <c r="A106" s="38" t="s">
        <v>240</v>
      </c>
      <c r="B106" s="41">
        <v>0</v>
      </c>
      <c r="C106" s="41">
        <v>0</v>
      </c>
      <c r="D106" s="41">
        <v>0</v>
      </c>
      <c r="E106" s="41">
        <v>0</v>
      </c>
    </row>
    <row r="107" spans="1:5" ht="16.5" hidden="1" thickBot="1" x14ac:dyDescent="0.3">
      <c r="A107" s="38" t="s">
        <v>241</v>
      </c>
      <c r="B107" s="41">
        <v>0</v>
      </c>
      <c r="C107" s="41">
        <v>0</v>
      </c>
      <c r="D107" s="41">
        <v>0</v>
      </c>
      <c r="E107" s="41">
        <v>0</v>
      </c>
    </row>
    <row r="108" spans="1:5" ht="17.25" thickTop="1" thickBot="1" x14ac:dyDescent="0.3">
      <c r="A108" s="33" t="s">
        <v>78</v>
      </c>
      <c r="B108" s="19">
        <v>11069150680</v>
      </c>
      <c r="C108" s="19">
        <v>2020139771</v>
      </c>
      <c r="D108" s="19">
        <v>19811689</v>
      </c>
      <c r="E108" s="19">
        <f>+D108+C108+B108</f>
        <v>13109102140</v>
      </c>
    </row>
    <row r="109" spans="1:5" ht="16.5" hidden="1" thickTop="1" x14ac:dyDescent="0.25">
      <c r="A109" s="40" t="s">
        <v>79</v>
      </c>
      <c r="B109" s="41">
        <v>0</v>
      </c>
      <c r="C109" s="41">
        <v>0</v>
      </c>
      <c r="D109" s="41">
        <v>0</v>
      </c>
      <c r="E109" s="41">
        <v>0</v>
      </c>
    </row>
    <row r="110" spans="1:5" hidden="1" x14ac:dyDescent="0.25">
      <c r="A110" s="40" t="s">
        <v>80</v>
      </c>
      <c r="B110" s="41">
        <v>0</v>
      </c>
      <c r="C110" s="41">
        <v>0</v>
      </c>
      <c r="D110" s="41">
        <v>0</v>
      </c>
      <c r="E110" s="41">
        <v>0</v>
      </c>
    </row>
    <row r="111" spans="1:5" hidden="1" x14ac:dyDescent="0.25">
      <c r="A111" s="40" t="s">
        <v>81</v>
      </c>
      <c r="B111" s="41">
        <v>0</v>
      </c>
      <c r="C111" s="41">
        <v>0</v>
      </c>
      <c r="D111" s="41">
        <v>0</v>
      </c>
      <c r="E111" s="41">
        <v>0</v>
      </c>
    </row>
    <row r="112" spans="1:5" hidden="1" x14ac:dyDescent="0.25">
      <c r="A112" s="40" t="s">
        <v>82</v>
      </c>
      <c r="B112" s="41">
        <v>0</v>
      </c>
      <c r="C112" s="41">
        <v>0</v>
      </c>
      <c r="D112" s="41">
        <v>0</v>
      </c>
      <c r="E112" s="41">
        <v>0</v>
      </c>
    </row>
    <row r="113" spans="1:5" hidden="1" x14ac:dyDescent="0.25">
      <c r="A113" s="40" t="s">
        <v>83</v>
      </c>
      <c r="B113" s="41">
        <v>0</v>
      </c>
      <c r="C113" s="41">
        <v>0</v>
      </c>
      <c r="D113" s="41">
        <v>0</v>
      </c>
      <c r="E113" s="41">
        <v>0</v>
      </c>
    </row>
    <row r="114" spans="1:5" hidden="1" x14ac:dyDescent="0.25">
      <c r="A114" s="40" t="s">
        <v>84</v>
      </c>
      <c r="B114" s="41">
        <v>0</v>
      </c>
      <c r="C114" s="41">
        <v>0</v>
      </c>
      <c r="D114" s="41">
        <v>0</v>
      </c>
      <c r="E114" s="41">
        <v>0</v>
      </c>
    </row>
    <row r="115" spans="1:5" hidden="1" x14ac:dyDescent="0.25">
      <c r="A115" s="40" t="s">
        <v>243</v>
      </c>
      <c r="B115" s="41">
        <v>0</v>
      </c>
      <c r="C115" s="41">
        <v>0</v>
      </c>
      <c r="D115" s="41">
        <v>0</v>
      </c>
      <c r="E115" s="41">
        <v>0</v>
      </c>
    </row>
    <row r="116" spans="1:5" ht="16.5" hidden="1" thickBot="1" x14ac:dyDescent="0.3">
      <c r="A116" s="40" t="s">
        <v>244</v>
      </c>
      <c r="B116" s="41">
        <v>0</v>
      </c>
      <c r="C116" s="41">
        <v>0</v>
      </c>
      <c r="D116" s="41">
        <v>0</v>
      </c>
      <c r="E116" s="41">
        <v>0</v>
      </c>
    </row>
    <row r="117" spans="1:5" ht="17.25" thickTop="1" thickBot="1" x14ac:dyDescent="0.3">
      <c r="A117" s="33" t="s">
        <v>85</v>
      </c>
      <c r="B117" s="19">
        <f>SUM(B118:B120)</f>
        <v>0</v>
      </c>
      <c r="C117" s="19">
        <f t="shared" ref="C117:D117" si="10">SUM(C118:C120)</f>
        <v>0</v>
      </c>
      <c r="D117" s="19">
        <f t="shared" si="10"/>
        <v>0</v>
      </c>
      <c r="E117" s="19">
        <f>+D117+C117+B117</f>
        <v>0</v>
      </c>
    </row>
    <row r="118" spans="1:5" ht="16.5" hidden="1" thickTop="1" x14ac:dyDescent="0.25">
      <c r="A118" s="40" t="s">
        <v>86</v>
      </c>
      <c r="B118" s="41">
        <v>0</v>
      </c>
      <c r="C118" s="41">
        <v>0</v>
      </c>
      <c r="D118" s="41">
        <v>0</v>
      </c>
      <c r="E118" s="41">
        <v>0</v>
      </c>
    </row>
    <row r="119" spans="1:5" hidden="1" x14ac:dyDescent="0.25">
      <c r="A119" s="40" t="s">
        <v>87</v>
      </c>
      <c r="B119" s="41">
        <v>0</v>
      </c>
      <c r="C119" s="41">
        <v>0</v>
      </c>
      <c r="D119" s="41">
        <v>0</v>
      </c>
      <c r="E119" s="41">
        <v>0</v>
      </c>
    </row>
    <row r="120" spans="1:5" ht="16.5" hidden="1" thickBot="1" x14ac:dyDescent="0.3">
      <c r="A120" s="40" t="s">
        <v>88</v>
      </c>
      <c r="B120" s="41">
        <v>0</v>
      </c>
      <c r="C120" s="41">
        <v>0</v>
      </c>
      <c r="D120" s="41">
        <v>0</v>
      </c>
      <c r="E120" s="41">
        <v>0</v>
      </c>
    </row>
    <row r="121" spans="1:5" ht="17.25" thickTop="1" thickBot="1" x14ac:dyDescent="0.3">
      <c r="A121" s="33" t="s">
        <v>89</v>
      </c>
      <c r="B121" s="19">
        <f>SUM(B122:B124)</f>
        <v>10264592592</v>
      </c>
      <c r="C121" s="19">
        <f t="shared" ref="C121:D121" si="11">SUM(C122:C124)</f>
        <v>14050568</v>
      </c>
      <c r="D121" s="19">
        <f t="shared" si="11"/>
        <v>0</v>
      </c>
      <c r="E121" s="19">
        <f>+D121+C121+B121</f>
        <v>10278643160</v>
      </c>
    </row>
    <row r="122" spans="1:5" ht="16.5" hidden="1" thickTop="1" x14ac:dyDescent="0.25">
      <c r="A122" s="40" t="s">
        <v>90</v>
      </c>
      <c r="B122" s="41">
        <v>0</v>
      </c>
      <c r="C122" s="41">
        <v>0</v>
      </c>
      <c r="D122" s="41">
        <v>0</v>
      </c>
      <c r="E122" s="41">
        <v>0</v>
      </c>
    </row>
    <row r="123" spans="1:5" hidden="1" x14ac:dyDescent="0.25">
      <c r="A123" s="40" t="s">
        <v>228</v>
      </c>
      <c r="B123" s="41">
        <v>0</v>
      </c>
      <c r="C123" s="41">
        <v>0</v>
      </c>
      <c r="D123" s="41">
        <v>0</v>
      </c>
      <c r="E123" s="41">
        <v>0</v>
      </c>
    </row>
    <row r="124" spans="1:5" ht="16.5" hidden="1" thickBot="1" x14ac:dyDescent="0.3">
      <c r="A124" s="40" t="s">
        <v>259</v>
      </c>
      <c r="B124" s="41">
        <v>10264592592</v>
      </c>
      <c r="C124" s="41">
        <v>14050568</v>
      </c>
      <c r="D124" s="41">
        <v>0</v>
      </c>
      <c r="E124" s="41">
        <v>0</v>
      </c>
    </row>
    <row r="125" spans="1:5" ht="17.25" thickTop="1" thickBot="1" x14ac:dyDescent="0.3">
      <c r="A125" s="42" t="s">
        <v>91</v>
      </c>
      <c r="B125" s="19">
        <f>+B126+B128+B129</f>
        <v>12809976730</v>
      </c>
      <c r="C125" s="19">
        <f t="shared" ref="C125:D125" si="12">+C126+C128+C129</f>
        <v>0</v>
      </c>
      <c r="D125" s="19">
        <f t="shared" si="12"/>
        <v>8073600000</v>
      </c>
      <c r="E125" s="19">
        <f>+D125+C125+B125</f>
        <v>20883576730</v>
      </c>
    </row>
    <row r="126" spans="1:5" ht="17.25" hidden="1" thickTop="1" thickBot="1" x14ac:dyDescent="0.3">
      <c r="A126" s="43" t="s">
        <v>92</v>
      </c>
      <c r="B126" s="19">
        <f>+B127</f>
        <v>3246007</v>
      </c>
      <c r="C126" s="19">
        <f t="shared" ref="C126:D126" si="13">+C127</f>
        <v>0</v>
      </c>
      <c r="D126" s="19">
        <f t="shared" si="13"/>
        <v>0</v>
      </c>
      <c r="E126" s="19">
        <f t="shared" ref="E126:E129" si="14">+D126+C126+B126</f>
        <v>3246007</v>
      </c>
    </row>
    <row r="127" spans="1:5" ht="17.25" hidden="1" thickTop="1" thickBot="1" x14ac:dyDescent="0.3">
      <c r="A127" s="40" t="s">
        <v>93</v>
      </c>
      <c r="B127" s="23">
        <v>3246007</v>
      </c>
      <c r="C127" s="19">
        <v>0</v>
      </c>
      <c r="D127" s="19">
        <v>0</v>
      </c>
      <c r="E127" s="19">
        <f t="shared" si="14"/>
        <v>3246007</v>
      </c>
    </row>
    <row r="128" spans="1:5" ht="17.25" hidden="1" thickTop="1" thickBot="1" x14ac:dyDescent="0.3">
      <c r="A128" s="43" t="s">
        <v>94</v>
      </c>
      <c r="B128" s="19">
        <v>168674453</v>
      </c>
      <c r="C128" s="19">
        <v>0</v>
      </c>
      <c r="D128" s="19">
        <v>0</v>
      </c>
      <c r="E128" s="19">
        <f t="shared" si="14"/>
        <v>168674453</v>
      </c>
    </row>
    <row r="129" spans="1:5" ht="17.25" hidden="1" thickTop="1" thickBot="1" x14ac:dyDescent="0.3">
      <c r="A129" s="43" t="s">
        <v>95</v>
      </c>
      <c r="B129" s="19">
        <v>12638056270</v>
      </c>
      <c r="C129" s="19">
        <f t="shared" ref="C129" si="15">SUM(C130:C142)</f>
        <v>0</v>
      </c>
      <c r="D129" s="19">
        <v>8073600000</v>
      </c>
      <c r="E129" s="19">
        <f t="shared" si="14"/>
        <v>20711656270</v>
      </c>
    </row>
    <row r="130" spans="1:5" ht="16.5" hidden="1" thickTop="1" x14ac:dyDescent="0.25">
      <c r="A130" s="38" t="s">
        <v>96</v>
      </c>
      <c r="B130" s="41">
        <v>0</v>
      </c>
      <c r="C130" s="41">
        <v>0</v>
      </c>
      <c r="D130" s="41">
        <v>0</v>
      </c>
      <c r="E130" s="41">
        <v>0</v>
      </c>
    </row>
    <row r="131" spans="1:5" hidden="1" x14ac:dyDescent="0.25">
      <c r="A131" s="38" t="s">
        <v>97</v>
      </c>
      <c r="B131" s="41">
        <v>0</v>
      </c>
      <c r="C131" s="41">
        <v>0</v>
      </c>
      <c r="D131" s="41">
        <v>0</v>
      </c>
      <c r="E131" s="41">
        <v>0</v>
      </c>
    </row>
    <row r="132" spans="1:5" hidden="1" x14ac:dyDescent="0.25">
      <c r="A132" s="38" t="s">
        <v>98</v>
      </c>
      <c r="B132" s="41">
        <v>0</v>
      </c>
      <c r="C132" s="41">
        <v>0</v>
      </c>
      <c r="D132" s="41">
        <v>0</v>
      </c>
      <c r="E132" s="41">
        <v>0</v>
      </c>
    </row>
    <row r="133" spans="1:5" hidden="1" x14ac:dyDescent="0.25">
      <c r="A133" s="38" t="s">
        <v>99</v>
      </c>
      <c r="B133" s="41">
        <v>0</v>
      </c>
      <c r="C133" s="41">
        <v>0</v>
      </c>
      <c r="D133" s="41">
        <v>0</v>
      </c>
      <c r="E133" s="41">
        <v>0</v>
      </c>
    </row>
    <row r="134" spans="1:5" s="85" customFormat="1" hidden="1" x14ac:dyDescent="0.25">
      <c r="A134" s="38" t="s">
        <v>100</v>
      </c>
      <c r="B134" s="41">
        <v>0</v>
      </c>
      <c r="C134" s="41">
        <v>0</v>
      </c>
      <c r="D134" s="41">
        <v>0</v>
      </c>
      <c r="E134" s="41">
        <v>0</v>
      </c>
    </row>
    <row r="135" spans="1:5" s="85" customFormat="1" hidden="1" x14ac:dyDescent="0.25">
      <c r="A135" s="38" t="s">
        <v>42</v>
      </c>
      <c r="B135" s="41">
        <v>0</v>
      </c>
      <c r="C135" s="41">
        <v>0</v>
      </c>
      <c r="D135" s="41">
        <v>0</v>
      </c>
      <c r="E135" s="41">
        <v>0</v>
      </c>
    </row>
    <row r="136" spans="1:5" s="85" customFormat="1" hidden="1" x14ac:dyDescent="0.25">
      <c r="A136" s="38" t="s">
        <v>261</v>
      </c>
      <c r="B136" s="41">
        <v>0</v>
      </c>
      <c r="C136" s="41">
        <v>0</v>
      </c>
      <c r="D136" s="41">
        <v>0</v>
      </c>
      <c r="E136" s="41">
        <v>0</v>
      </c>
    </row>
    <row r="137" spans="1:5" hidden="1" x14ac:dyDescent="0.25">
      <c r="A137" s="38" t="s">
        <v>247</v>
      </c>
      <c r="B137" s="41">
        <v>0</v>
      </c>
      <c r="C137" s="41">
        <v>0</v>
      </c>
      <c r="D137" s="41">
        <v>0</v>
      </c>
      <c r="E137" s="41">
        <v>0</v>
      </c>
    </row>
    <row r="138" spans="1:5" hidden="1" x14ac:dyDescent="0.25">
      <c r="A138" s="38" t="s">
        <v>248</v>
      </c>
      <c r="B138" s="41">
        <v>0</v>
      </c>
      <c r="C138" s="41">
        <v>0</v>
      </c>
      <c r="D138" s="41">
        <v>0</v>
      </c>
      <c r="E138" s="41">
        <v>0</v>
      </c>
    </row>
    <row r="139" spans="1:5" hidden="1" x14ac:dyDescent="0.25">
      <c r="A139" s="38" t="s">
        <v>249</v>
      </c>
      <c r="B139" s="41">
        <v>0</v>
      </c>
      <c r="C139" s="41">
        <v>0</v>
      </c>
      <c r="D139" s="41">
        <v>0</v>
      </c>
      <c r="E139" s="41">
        <v>0</v>
      </c>
    </row>
    <row r="140" spans="1:5" s="85" customFormat="1" hidden="1" x14ac:dyDescent="0.25">
      <c r="A140" s="38" t="s">
        <v>250</v>
      </c>
      <c r="B140" s="41">
        <v>0</v>
      </c>
      <c r="C140" s="41">
        <v>0</v>
      </c>
      <c r="D140" s="41">
        <v>0</v>
      </c>
      <c r="E140" s="41">
        <v>0</v>
      </c>
    </row>
    <row r="141" spans="1:5" s="85" customFormat="1" hidden="1" x14ac:dyDescent="0.25">
      <c r="A141" s="38" t="s">
        <v>260</v>
      </c>
      <c r="B141" s="41">
        <v>0</v>
      </c>
      <c r="C141" s="41">
        <v>0</v>
      </c>
      <c r="D141" s="41">
        <v>0</v>
      </c>
      <c r="E141" s="41">
        <v>0</v>
      </c>
    </row>
    <row r="142" spans="1:5" ht="16.5" hidden="1" thickBot="1" x14ac:dyDescent="0.3">
      <c r="A142" s="38" t="s">
        <v>246</v>
      </c>
      <c r="B142" s="41">
        <v>0</v>
      </c>
      <c r="C142" s="41">
        <v>0</v>
      </c>
      <c r="D142" s="41">
        <v>0</v>
      </c>
      <c r="E142" s="41">
        <v>0</v>
      </c>
    </row>
    <row r="143" spans="1:5" ht="17.25" thickTop="1" thickBot="1" x14ac:dyDescent="0.3">
      <c r="A143" s="139" t="s">
        <v>101</v>
      </c>
      <c r="B143" s="140">
        <f>+B144+B147+B149+B151</f>
        <v>931064518918</v>
      </c>
      <c r="C143" s="140">
        <f>+C144+C147+C149+C151</f>
        <v>37451088574</v>
      </c>
      <c r="D143" s="140">
        <f>+D144+D147+D149+D151</f>
        <v>306259391103</v>
      </c>
      <c r="E143" s="141">
        <f>+D143+C143+B143</f>
        <v>1274774998595</v>
      </c>
    </row>
    <row r="144" spans="1:5" ht="16.5" thickTop="1" x14ac:dyDescent="0.25">
      <c r="A144" s="47" t="s">
        <v>102</v>
      </c>
      <c r="B144" s="89">
        <f>+B145+B146</f>
        <v>649892249523</v>
      </c>
      <c r="C144" s="89">
        <f t="shared" ref="C144:E144" si="16">+C145+C146</f>
        <v>37442338808</v>
      </c>
      <c r="D144" s="89">
        <f t="shared" si="16"/>
        <v>58349469064</v>
      </c>
      <c r="E144" s="89">
        <f t="shared" si="16"/>
        <v>745684057395</v>
      </c>
    </row>
    <row r="145" spans="1:5" x14ac:dyDescent="0.25">
      <c r="A145" s="48" t="s">
        <v>103</v>
      </c>
      <c r="B145" s="88">
        <v>575249195998</v>
      </c>
      <c r="C145" s="88">
        <v>29382977208</v>
      </c>
      <c r="D145" s="88">
        <v>9213327632</v>
      </c>
      <c r="E145" s="88">
        <f t="shared" ref="E145:E152" si="17">+D145+C145+B145</f>
        <v>613845500838</v>
      </c>
    </row>
    <row r="146" spans="1:5" x14ac:dyDescent="0.25">
      <c r="A146" s="48" t="s">
        <v>104</v>
      </c>
      <c r="B146" s="88">
        <v>74643053525</v>
      </c>
      <c r="C146" s="88">
        <v>8059361600</v>
      </c>
      <c r="D146" s="88">
        <v>49136141432</v>
      </c>
      <c r="E146" s="88">
        <f t="shared" si="17"/>
        <v>131838556557</v>
      </c>
    </row>
    <row r="147" spans="1:5" x14ac:dyDescent="0.25">
      <c r="A147" s="47" t="s">
        <v>106</v>
      </c>
      <c r="B147" s="90">
        <f>+B148</f>
        <v>2300679559</v>
      </c>
      <c r="C147" s="90">
        <f t="shared" ref="C147:D147" si="18">+C148</f>
        <v>0</v>
      </c>
      <c r="D147" s="90">
        <f t="shared" si="18"/>
        <v>1221229</v>
      </c>
      <c r="E147" s="90">
        <f t="shared" si="17"/>
        <v>2301900788</v>
      </c>
    </row>
    <row r="148" spans="1:5" x14ac:dyDescent="0.25">
      <c r="A148" s="48" t="s">
        <v>107</v>
      </c>
      <c r="B148" s="88">
        <v>2300679559</v>
      </c>
      <c r="C148" s="88">
        <v>0</v>
      </c>
      <c r="D148" s="88">
        <v>1221229</v>
      </c>
      <c r="E148" s="88">
        <f t="shared" si="17"/>
        <v>2301900788</v>
      </c>
    </row>
    <row r="149" spans="1:5" x14ac:dyDescent="0.25">
      <c r="A149" s="49" t="s">
        <v>108</v>
      </c>
      <c r="B149" s="90">
        <v>1200000000</v>
      </c>
      <c r="C149" s="90">
        <f t="shared" ref="C149:D149" si="19">+C150</f>
        <v>0</v>
      </c>
      <c r="D149" s="90">
        <f t="shared" si="19"/>
        <v>247908700810</v>
      </c>
      <c r="E149" s="90">
        <f t="shared" si="17"/>
        <v>249108700810</v>
      </c>
    </row>
    <row r="150" spans="1:5" ht="16.5" thickBot="1" x14ac:dyDescent="0.3">
      <c r="A150" s="48" t="s">
        <v>109</v>
      </c>
      <c r="B150" s="88">
        <v>1200000000</v>
      </c>
      <c r="C150" s="88">
        <v>0</v>
      </c>
      <c r="D150" s="88">
        <v>247908700810</v>
      </c>
      <c r="E150" s="88">
        <f t="shared" si="17"/>
        <v>249108700810</v>
      </c>
    </row>
    <row r="151" spans="1:5" ht="17.25" thickTop="1" thickBot="1" x14ac:dyDescent="0.3">
      <c r="A151" s="33" t="s">
        <v>91</v>
      </c>
      <c r="B151" s="19">
        <v>277671589836</v>
      </c>
      <c r="C151" s="19">
        <v>8749766</v>
      </c>
      <c r="D151" s="19">
        <f t="shared" ref="D151" si="20">+D152+D188</f>
        <v>0</v>
      </c>
      <c r="E151" s="19">
        <f>+D151+C151+B151</f>
        <v>277680339602</v>
      </c>
    </row>
    <row r="152" spans="1:5" ht="17.25" thickTop="1" thickBot="1" x14ac:dyDescent="0.3">
      <c r="A152" s="21" t="s">
        <v>110</v>
      </c>
      <c r="B152" s="26">
        <v>44147404905</v>
      </c>
      <c r="C152" s="26">
        <f t="shared" ref="C152:D152" si="21">SUM(C153:C187)</f>
        <v>0</v>
      </c>
      <c r="D152" s="26">
        <f t="shared" si="21"/>
        <v>0</v>
      </c>
      <c r="E152" s="19">
        <f t="shared" si="17"/>
        <v>44147404905</v>
      </c>
    </row>
    <row r="153" spans="1:5" ht="16.5" hidden="1" thickTop="1" x14ac:dyDescent="0.25">
      <c r="A153" s="22" t="s">
        <v>111</v>
      </c>
      <c r="B153" s="41">
        <v>0</v>
      </c>
      <c r="C153" s="41">
        <v>0</v>
      </c>
      <c r="D153" s="41">
        <v>0</v>
      </c>
      <c r="E153" s="41">
        <v>0</v>
      </c>
    </row>
    <row r="154" spans="1:5" hidden="1" x14ac:dyDescent="0.25">
      <c r="A154" s="22" t="s">
        <v>277</v>
      </c>
      <c r="B154" s="41">
        <v>0</v>
      </c>
      <c r="C154" s="41">
        <v>0</v>
      </c>
      <c r="D154" s="41">
        <v>0</v>
      </c>
      <c r="E154" s="41">
        <v>0</v>
      </c>
    </row>
    <row r="155" spans="1:5" hidden="1" x14ac:dyDescent="0.25">
      <c r="A155" s="22" t="s">
        <v>112</v>
      </c>
      <c r="B155" s="41">
        <v>0</v>
      </c>
      <c r="C155" s="41">
        <v>0</v>
      </c>
      <c r="D155" s="41">
        <v>0</v>
      </c>
      <c r="E155" s="41">
        <v>0</v>
      </c>
    </row>
    <row r="156" spans="1:5" hidden="1" x14ac:dyDescent="0.25">
      <c r="A156" s="22" t="s">
        <v>113</v>
      </c>
      <c r="B156" s="41">
        <v>0</v>
      </c>
      <c r="C156" s="41">
        <v>0</v>
      </c>
      <c r="D156" s="41">
        <v>0</v>
      </c>
      <c r="E156" s="41">
        <v>0</v>
      </c>
    </row>
    <row r="157" spans="1:5" hidden="1" x14ac:dyDescent="0.25">
      <c r="A157" s="22" t="s">
        <v>114</v>
      </c>
      <c r="B157" s="41">
        <v>0</v>
      </c>
      <c r="C157" s="41">
        <v>0</v>
      </c>
      <c r="D157" s="41">
        <v>0</v>
      </c>
      <c r="E157" s="41">
        <v>0</v>
      </c>
    </row>
    <row r="158" spans="1:5" hidden="1" x14ac:dyDescent="0.25">
      <c r="A158" s="22" t="s">
        <v>115</v>
      </c>
      <c r="B158" s="41">
        <v>0</v>
      </c>
      <c r="C158" s="41">
        <v>0</v>
      </c>
      <c r="D158" s="41">
        <v>0</v>
      </c>
      <c r="E158" s="41">
        <v>0</v>
      </c>
    </row>
    <row r="159" spans="1:5" hidden="1" x14ac:dyDescent="0.25">
      <c r="A159" s="22" t="s">
        <v>116</v>
      </c>
      <c r="B159" s="41">
        <v>0</v>
      </c>
      <c r="C159" s="41">
        <v>0</v>
      </c>
      <c r="D159" s="41">
        <v>0</v>
      </c>
      <c r="E159" s="41">
        <v>0</v>
      </c>
    </row>
    <row r="160" spans="1:5" hidden="1" x14ac:dyDescent="0.25">
      <c r="A160" s="22" t="s">
        <v>117</v>
      </c>
      <c r="B160" s="41">
        <v>0</v>
      </c>
      <c r="C160" s="41">
        <v>0</v>
      </c>
      <c r="D160" s="41">
        <v>0</v>
      </c>
      <c r="E160" s="41">
        <v>0</v>
      </c>
    </row>
    <row r="161" spans="1:5" hidden="1" x14ac:dyDescent="0.25">
      <c r="A161" s="22" t="s">
        <v>118</v>
      </c>
      <c r="B161" s="41">
        <v>0</v>
      </c>
      <c r="C161" s="41">
        <v>0</v>
      </c>
      <c r="D161" s="41">
        <v>0</v>
      </c>
      <c r="E161" s="41">
        <v>0</v>
      </c>
    </row>
    <row r="162" spans="1:5" hidden="1" x14ac:dyDescent="0.25">
      <c r="A162" s="22" t="s">
        <v>119</v>
      </c>
      <c r="B162" s="41">
        <v>0</v>
      </c>
      <c r="C162" s="41">
        <v>0</v>
      </c>
      <c r="D162" s="41">
        <v>0</v>
      </c>
      <c r="E162" s="41">
        <v>0</v>
      </c>
    </row>
    <row r="163" spans="1:5" hidden="1" x14ac:dyDescent="0.25">
      <c r="A163" s="22" t="s">
        <v>120</v>
      </c>
      <c r="B163" s="41">
        <v>0</v>
      </c>
      <c r="C163" s="41">
        <v>0</v>
      </c>
      <c r="D163" s="41">
        <v>0</v>
      </c>
      <c r="E163" s="41">
        <v>0</v>
      </c>
    </row>
    <row r="164" spans="1:5" hidden="1" x14ac:dyDescent="0.25">
      <c r="A164" s="22" t="s">
        <v>121</v>
      </c>
      <c r="B164" s="41">
        <v>0</v>
      </c>
      <c r="C164" s="41">
        <v>0</v>
      </c>
      <c r="D164" s="41">
        <v>0</v>
      </c>
      <c r="E164" s="41">
        <v>0</v>
      </c>
    </row>
    <row r="165" spans="1:5" hidden="1" x14ac:dyDescent="0.25">
      <c r="A165" s="22" t="s">
        <v>122</v>
      </c>
      <c r="B165" s="41">
        <v>0</v>
      </c>
      <c r="C165" s="41">
        <v>0</v>
      </c>
      <c r="D165" s="41">
        <v>0</v>
      </c>
      <c r="E165" s="41">
        <v>0</v>
      </c>
    </row>
    <row r="166" spans="1:5" hidden="1" x14ac:dyDescent="0.25">
      <c r="A166" s="22" t="s">
        <v>123</v>
      </c>
      <c r="B166" s="41">
        <v>0</v>
      </c>
      <c r="C166" s="41">
        <v>0</v>
      </c>
      <c r="D166" s="41">
        <v>0</v>
      </c>
      <c r="E166" s="41">
        <v>0</v>
      </c>
    </row>
    <row r="167" spans="1:5" hidden="1" x14ac:dyDescent="0.25">
      <c r="A167" s="22" t="s">
        <v>124</v>
      </c>
      <c r="B167" s="41">
        <v>0</v>
      </c>
      <c r="C167" s="41">
        <v>0</v>
      </c>
      <c r="D167" s="41">
        <v>0</v>
      </c>
      <c r="E167" s="41">
        <v>0</v>
      </c>
    </row>
    <row r="168" spans="1:5" hidden="1" x14ac:dyDescent="0.25">
      <c r="A168" s="22" t="s">
        <v>125</v>
      </c>
      <c r="B168" s="41">
        <v>0</v>
      </c>
      <c r="C168" s="41">
        <v>0</v>
      </c>
      <c r="D168" s="41">
        <v>0</v>
      </c>
      <c r="E168" s="41">
        <v>0</v>
      </c>
    </row>
    <row r="169" spans="1:5" hidden="1" x14ac:dyDescent="0.25">
      <c r="A169" s="22" t="s">
        <v>126</v>
      </c>
      <c r="B169" s="41">
        <v>0</v>
      </c>
      <c r="C169" s="41">
        <v>0</v>
      </c>
      <c r="D169" s="41">
        <v>0</v>
      </c>
      <c r="E169" s="41">
        <v>0</v>
      </c>
    </row>
    <row r="170" spans="1:5" hidden="1" x14ac:dyDescent="0.25">
      <c r="A170" s="22" t="s">
        <v>127</v>
      </c>
      <c r="B170" s="41">
        <v>0</v>
      </c>
      <c r="C170" s="41">
        <v>0</v>
      </c>
      <c r="D170" s="41">
        <v>0</v>
      </c>
      <c r="E170" s="41">
        <v>0</v>
      </c>
    </row>
    <row r="171" spans="1:5" hidden="1" x14ac:dyDescent="0.25">
      <c r="A171" s="22" t="s">
        <v>128</v>
      </c>
      <c r="B171" s="41">
        <v>0</v>
      </c>
      <c r="C171" s="41">
        <v>0</v>
      </c>
      <c r="D171" s="41">
        <v>0</v>
      </c>
      <c r="E171" s="41">
        <v>0</v>
      </c>
    </row>
    <row r="172" spans="1:5" hidden="1" x14ac:dyDescent="0.25">
      <c r="A172" s="22" t="s">
        <v>252</v>
      </c>
      <c r="B172" s="41">
        <v>0</v>
      </c>
      <c r="C172" s="41">
        <v>0</v>
      </c>
      <c r="D172" s="41">
        <v>0</v>
      </c>
      <c r="E172" s="41">
        <v>0</v>
      </c>
    </row>
    <row r="173" spans="1:5" hidden="1" x14ac:dyDescent="0.25">
      <c r="A173" s="22" t="s">
        <v>129</v>
      </c>
      <c r="B173" s="41">
        <v>0</v>
      </c>
      <c r="C173" s="41">
        <v>0</v>
      </c>
      <c r="D173" s="41">
        <v>0</v>
      </c>
      <c r="E173" s="41">
        <v>0</v>
      </c>
    </row>
    <row r="174" spans="1:5" hidden="1" x14ac:dyDescent="0.25">
      <c r="A174" s="22" t="s">
        <v>130</v>
      </c>
      <c r="B174" s="41">
        <v>0</v>
      </c>
      <c r="C174" s="41">
        <v>0</v>
      </c>
      <c r="D174" s="41">
        <v>0</v>
      </c>
      <c r="E174" s="41">
        <v>0</v>
      </c>
    </row>
    <row r="175" spans="1:5" hidden="1" x14ac:dyDescent="0.25">
      <c r="A175" s="22" t="s">
        <v>278</v>
      </c>
      <c r="B175" s="41">
        <v>0</v>
      </c>
      <c r="C175" s="41">
        <v>0</v>
      </c>
      <c r="D175" s="41">
        <v>0</v>
      </c>
      <c r="E175" s="41">
        <v>0</v>
      </c>
    </row>
    <row r="176" spans="1:5" hidden="1" x14ac:dyDescent="0.25">
      <c r="A176" s="22" t="s">
        <v>253</v>
      </c>
      <c r="B176" s="41">
        <v>0</v>
      </c>
      <c r="C176" s="41">
        <v>0</v>
      </c>
      <c r="D176" s="41">
        <v>0</v>
      </c>
      <c r="E176" s="41">
        <v>0</v>
      </c>
    </row>
    <row r="177" spans="1:5" hidden="1" x14ac:dyDescent="0.25">
      <c r="A177" s="22" t="s">
        <v>131</v>
      </c>
      <c r="B177" s="41">
        <v>0</v>
      </c>
      <c r="C177" s="41">
        <v>0</v>
      </c>
      <c r="D177" s="41">
        <v>0</v>
      </c>
      <c r="E177" s="41">
        <v>0</v>
      </c>
    </row>
    <row r="178" spans="1:5" hidden="1" x14ac:dyDescent="0.25">
      <c r="A178" s="22" t="s">
        <v>132</v>
      </c>
      <c r="B178" s="41">
        <v>0</v>
      </c>
      <c r="C178" s="41">
        <v>0</v>
      </c>
      <c r="D178" s="41">
        <v>0</v>
      </c>
      <c r="E178" s="41">
        <v>0</v>
      </c>
    </row>
    <row r="179" spans="1:5" hidden="1" x14ac:dyDescent="0.25">
      <c r="A179" s="22" t="s">
        <v>133</v>
      </c>
      <c r="B179" s="41">
        <v>0</v>
      </c>
      <c r="C179" s="41">
        <v>0</v>
      </c>
      <c r="D179" s="41">
        <v>0</v>
      </c>
      <c r="E179" s="41">
        <v>0</v>
      </c>
    </row>
    <row r="180" spans="1:5" hidden="1" x14ac:dyDescent="0.25">
      <c r="A180" s="22" t="s">
        <v>134</v>
      </c>
      <c r="B180" s="41">
        <v>0</v>
      </c>
      <c r="C180" s="41">
        <v>0</v>
      </c>
      <c r="D180" s="41">
        <v>0</v>
      </c>
      <c r="E180" s="41">
        <v>0</v>
      </c>
    </row>
    <row r="181" spans="1:5" hidden="1" x14ac:dyDescent="0.25">
      <c r="A181" s="22" t="s">
        <v>279</v>
      </c>
      <c r="B181" s="41">
        <v>0</v>
      </c>
      <c r="C181" s="41">
        <v>0</v>
      </c>
      <c r="D181" s="41">
        <v>0</v>
      </c>
      <c r="E181" s="41">
        <v>0</v>
      </c>
    </row>
    <row r="182" spans="1:5" hidden="1" x14ac:dyDescent="0.25">
      <c r="A182" s="22" t="s">
        <v>280</v>
      </c>
      <c r="B182" s="41">
        <v>0</v>
      </c>
      <c r="C182" s="41">
        <v>0</v>
      </c>
      <c r="D182" s="41">
        <v>0</v>
      </c>
      <c r="E182" s="41">
        <v>0</v>
      </c>
    </row>
    <row r="183" spans="1:5" hidden="1" x14ac:dyDescent="0.25">
      <c r="A183" s="22" t="s">
        <v>135</v>
      </c>
      <c r="B183" s="41">
        <v>0</v>
      </c>
      <c r="C183" s="41">
        <v>0</v>
      </c>
      <c r="D183" s="41">
        <v>0</v>
      </c>
      <c r="E183" s="41">
        <v>0</v>
      </c>
    </row>
    <row r="184" spans="1:5" hidden="1" x14ac:dyDescent="0.25">
      <c r="A184" s="22" t="s">
        <v>283</v>
      </c>
      <c r="B184" s="41">
        <v>0</v>
      </c>
      <c r="C184" s="41">
        <v>0</v>
      </c>
      <c r="D184" s="41">
        <v>0</v>
      </c>
      <c r="E184" s="41">
        <v>0</v>
      </c>
    </row>
    <row r="185" spans="1:5" hidden="1" x14ac:dyDescent="0.25">
      <c r="A185" s="22" t="s">
        <v>136</v>
      </c>
      <c r="B185" s="41">
        <v>0</v>
      </c>
      <c r="C185" s="41">
        <v>0</v>
      </c>
      <c r="D185" s="41">
        <v>0</v>
      </c>
      <c r="E185" s="41">
        <v>0</v>
      </c>
    </row>
    <row r="186" spans="1:5" hidden="1" x14ac:dyDescent="0.25">
      <c r="A186" s="22" t="s">
        <v>281</v>
      </c>
      <c r="B186" s="41">
        <v>0</v>
      </c>
      <c r="C186" s="41">
        <v>0</v>
      </c>
      <c r="D186" s="41">
        <v>0</v>
      </c>
      <c r="E186" s="41">
        <v>0</v>
      </c>
    </row>
    <row r="187" spans="1:5" ht="16.5" hidden="1" thickBot="1" x14ac:dyDescent="0.3">
      <c r="A187" s="22" t="s">
        <v>282</v>
      </c>
      <c r="B187" s="41">
        <v>0</v>
      </c>
      <c r="C187" s="41">
        <v>0</v>
      </c>
      <c r="D187" s="41">
        <v>0</v>
      </c>
      <c r="E187" s="41">
        <v>0</v>
      </c>
    </row>
    <row r="188" spans="1:5" ht="17.25" thickTop="1" thickBot="1" x14ac:dyDescent="0.3">
      <c r="A188" s="21" t="s">
        <v>137</v>
      </c>
      <c r="B188" s="19">
        <v>233524184931</v>
      </c>
      <c r="C188" s="19">
        <v>8749766</v>
      </c>
      <c r="D188" s="19">
        <f t="shared" ref="D188" si="22">+D189+D196</f>
        <v>0</v>
      </c>
      <c r="E188" s="19">
        <f>+D188+C188+B188</f>
        <v>233532934697</v>
      </c>
    </row>
    <row r="189" spans="1:5" ht="17.25" hidden="1" thickTop="1" thickBot="1" x14ac:dyDescent="0.3">
      <c r="A189" s="25" t="s">
        <v>138</v>
      </c>
      <c r="B189" s="27">
        <f>+B190+B194</f>
        <v>0</v>
      </c>
      <c r="C189" s="27">
        <f t="shared" ref="C189:E189" si="23">+C190+C194</f>
        <v>0</v>
      </c>
      <c r="D189" s="27">
        <f t="shared" si="23"/>
        <v>0</v>
      </c>
      <c r="E189" s="27">
        <f t="shared" si="23"/>
        <v>0</v>
      </c>
    </row>
    <row r="190" spans="1:5" ht="17.25" hidden="1" thickTop="1" thickBot="1" x14ac:dyDescent="0.3">
      <c r="A190" s="52" t="s">
        <v>139</v>
      </c>
      <c r="B190" s="19">
        <f>SUM(B191:B193)</f>
        <v>0</v>
      </c>
      <c r="C190" s="19">
        <f t="shared" ref="C190:E190" si="24">SUM(C191:C193)</f>
        <v>0</v>
      </c>
      <c r="D190" s="19">
        <f t="shared" si="24"/>
        <v>0</v>
      </c>
      <c r="E190" s="19">
        <f t="shared" si="24"/>
        <v>0</v>
      </c>
    </row>
    <row r="191" spans="1:5" ht="16.5" hidden="1" thickTop="1" x14ac:dyDescent="0.25">
      <c r="A191" s="53" t="s">
        <v>140</v>
      </c>
      <c r="B191" s="41">
        <v>0</v>
      </c>
      <c r="C191" s="41">
        <v>0</v>
      </c>
      <c r="D191" s="41">
        <v>0</v>
      </c>
      <c r="E191" s="41">
        <v>0</v>
      </c>
    </row>
    <row r="192" spans="1:5" hidden="1" x14ac:dyDescent="0.25">
      <c r="A192" s="53" t="s">
        <v>141</v>
      </c>
      <c r="B192" s="41">
        <v>0</v>
      </c>
      <c r="C192" s="41">
        <v>0</v>
      </c>
      <c r="D192" s="41">
        <v>0</v>
      </c>
      <c r="E192" s="41">
        <v>0</v>
      </c>
    </row>
    <row r="193" spans="1:5" ht="16.5" hidden="1" thickBot="1" x14ac:dyDescent="0.3">
      <c r="A193" s="53" t="s">
        <v>142</v>
      </c>
      <c r="B193" s="41">
        <v>0</v>
      </c>
      <c r="C193" s="41">
        <v>0</v>
      </c>
      <c r="D193" s="41">
        <v>0</v>
      </c>
      <c r="E193" s="41">
        <v>0</v>
      </c>
    </row>
    <row r="194" spans="1:5" ht="17.25" hidden="1" thickTop="1" thickBot="1" x14ac:dyDescent="0.3">
      <c r="A194" s="52" t="s">
        <v>143</v>
      </c>
      <c r="B194" s="19">
        <f>+B195</f>
        <v>0</v>
      </c>
      <c r="C194" s="19">
        <f t="shared" ref="C194:E194" si="25">+C195</f>
        <v>0</v>
      </c>
      <c r="D194" s="19">
        <f t="shared" si="25"/>
        <v>0</v>
      </c>
      <c r="E194" s="19">
        <f t="shared" si="25"/>
        <v>0</v>
      </c>
    </row>
    <row r="195" spans="1:5" ht="17.25" hidden="1" thickTop="1" thickBot="1" x14ac:dyDescent="0.3">
      <c r="A195" s="53" t="s">
        <v>144</v>
      </c>
      <c r="B195" s="41">
        <v>0</v>
      </c>
      <c r="C195" s="41">
        <v>0</v>
      </c>
      <c r="D195" s="41">
        <v>0</v>
      </c>
      <c r="E195" s="41">
        <v>0</v>
      </c>
    </row>
    <row r="196" spans="1:5" ht="17.25" hidden="1" thickTop="1" thickBot="1" x14ac:dyDescent="0.3">
      <c r="A196" s="54" t="s">
        <v>15</v>
      </c>
      <c r="B196" s="19">
        <f>+B197+B198+B206</f>
        <v>0</v>
      </c>
      <c r="C196" s="19">
        <f t="shared" ref="C196:E196" si="26">+C197+C198+C206</f>
        <v>0</v>
      </c>
      <c r="D196" s="19">
        <f t="shared" si="26"/>
        <v>0</v>
      </c>
      <c r="E196" s="19">
        <f t="shared" si="26"/>
        <v>0</v>
      </c>
    </row>
    <row r="197" spans="1:5" ht="17.25" hidden="1" thickTop="1" thickBot="1" x14ac:dyDescent="0.3">
      <c r="A197" s="55" t="s">
        <v>237</v>
      </c>
      <c r="B197" s="41">
        <v>0</v>
      </c>
      <c r="C197" s="41">
        <v>0</v>
      </c>
      <c r="D197" s="41">
        <v>0</v>
      </c>
      <c r="E197" s="41">
        <v>0</v>
      </c>
    </row>
    <row r="198" spans="1:5" ht="17.25" hidden="1" thickTop="1" thickBot="1" x14ac:dyDescent="0.3">
      <c r="A198" s="52" t="s">
        <v>145</v>
      </c>
      <c r="B198" s="19">
        <f>SUM(B199:B205)</f>
        <v>0</v>
      </c>
      <c r="C198" s="19">
        <f t="shared" ref="C198:E198" si="27">SUM(C199:C205)</f>
        <v>0</v>
      </c>
      <c r="D198" s="19">
        <f t="shared" si="27"/>
        <v>0</v>
      </c>
      <c r="E198" s="19">
        <f t="shared" si="27"/>
        <v>0</v>
      </c>
    </row>
    <row r="199" spans="1:5" ht="16.5" hidden="1" thickTop="1" x14ac:dyDescent="0.25">
      <c r="A199" s="53" t="s">
        <v>146</v>
      </c>
      <c r="B199" s="41">
        <v>0</v>
      </c>
      <c r="C199" s="41">
        <v>0</v>
      </c>
      <c r="D199" s="41">
        <v>0</v>
      </c>
      <c r="E199" s="41">
        <v>0</v>
      </c>
    </row>
    <row r="200" spans="1:5" hidden="1" x14ac:dyDescent="0.25">
      <c r="A200" s="53" t="s">
        <v>147</v>
      </c>
      <c r="B200" s="41">
        <v>0</v>
      </c>
      <c r="C200" s="41">
        <v>0</v>
      </c>
      <c r="D200" s="41">
        <v>0</v>
      </c>
      <c r="E200" s="41">
        <v>0</v>
      </c>
    </row>
    <row r="201" spans="1:5" hidden="1" x14ac:dyDescent="0.25">
      <c r="A201" s="53" t="s">
        <v>148</v>
      </c>
      <c r="B201" s="41">
        <v>0</v>
      </c>
      <c r="C201" s="41">
        <v>0</v>
      </c>
      <c r="D201" s="41">
        <v>0</v>
      </c>
      <c r="E201" s="41">
        <v>0</v>
      </c>
    </row>
    <row r="202" spans="1:5" hidden="1" x14ac:dyDescent="0.25">
      <c r="A202" s="53" t="s">
        <v>149</v>
      </c>
      <c r="B202" s="41">
        <v>0</v>
      </c>
      <c r="C202" s="41">
        <v>0</v>
      </c>
      <c r="D202" s="41">
        <v>0</v>
      </c>
      <c r="E202" s="41">
        <v>0</v>
      </c>
    </row>
    <row r="203" spans="1:5" hidden="1" x14ac:dyDescent="0.25">
      <c r="A203" s="53" t="s">
        <v>150</v>
      </c>
      <c r="B203" s="41">
        <v>0</v>
      </c>
      <c r="C203" s="41">
        <v>0</v>
      </c>
      <c r="D203" s="41">
        <v>0</v>
      </c>
      <c r="E203" s="41">
        <v>0</v>
      </c>
    </row>
    <row r="204" spans="1:5" hidden="1" x14ac:dyDescent="0.25">
      <c r="A204" s="53" t="s">
        <v>151</v>
      </c>
      <c r="B204" s="41">
        <v>0</v>
      </c>
      <c r="C204" s="41">
        <v>0</v>
      </c>
      <c r="D204" s="41">
        <v>0</v>
      </c>
      <c r="E204" s="41">
        <v>0</v>
      </c>
    </row>
    <row r="205" spans="1:5" ht="16.5" hidden="1" thickBot="1" x14ac:dyDescent="0.3">
      <c r="A205" s="53" t="s">
        <v>264</v>
      </c>
      <c r="B205" s="41">
        <v>0</v>
      </c>
      <c r="C205" s="41">
        <v>0</v>
      </c>
      <c r="D205" s="41">
        <v>0</v>
      </c>
      <c r="E205" s="41">
        <v>0</v>
      </c>
    </row>
    <row r="206" spans="1:5" ht="17.25" hidden="1" thickTop="1" thickBot="1" x14ac:dyDescent="0.3">
      <c r="A206" s="52" t="s">
        <v>152</v>
      </c>
      <c r="B206" s="19">
        <f>SUM(B207:B222)</f>
        <v>0</v>
      </c>
      <c r="C206" s="19">
        <f t="shared" ref="C206:E206" si="28">SUM(C207:C222)</f>
        <v>0</v>
      </c>
      <c r="D206" s="19">
        <f t="shared" si="28"/>
        <v>0</v>
      </c>
      <c r="E206" s="19">
        <f t="shared" si="28"/>
        <v>0</v>
      </c>
    </row>
    <row r="207" spans="1:5" ht="16.5" hidden="1" thickTop="1" x14ac:dyDescent="0.25">
      <c r="A207" s="53" t="s">
        <v>153</v>
      </c>
      <c r="B207" s="41">
        <v>0</v>
      </c>
      <c r="C207" s="41">
        <v>0</v>
      </c>
      <c r="D207" s="41">
        <v>0</v>
      </c>
      <c r="E207" s="41">
        <v>0</v>
      </c>
    </row>
    <row r="208" spans="1:5" hidden="1" x14ac:dyDescent="0.25">
      <c r="A208" s="53" t="s">
        <v>154</v>
      </c>
      <c r="B208" s="41">
        <v>0</v>
      </c>
      <c r="C208" s="41">
        <v>0</v>
      </c>
      <c r="D208" s="41">
        <v>0</v>
      </c>
      <c r="E208" s="41">
        <v>0</v>
      </c>
    </row>
    <row r="209" spans="1:5" hidden="1" x14ac:dyDescent="0.25">
      <c r="A209" s="53" t="s">
        <v>155</v>
      </c>
      <c r="B209" s="41">
        <v>0</v>
      </c>
      <c r="C209" s="41">
        <v>0</v>
      </c>
      <c r="D209" s="41">
        <v>0</v>
      </c>
      <c r="E209" s="41">
        <v>0</v>
      </c>
    </row>
    <row r="210" spans="1:5" hidden="1" x14ac:dyDescent="0.25">
      <c r="A210" s="53" t="s">
        <v>156</v>
      </c>
      <c r="B210" s="41">
        <v>0</v>
      </c>
      <c r="C210" s="41">
        <v>0</v>
      </c>
      <c r="D210" s="41">
        <v>0</v>
      </c>
      <c r="E210" s="41">
        <v>0</v>
      </c>
    </row>
    <row r="211" spans="1:5" hidden="1" x14ac:dyDescent="0.25">
      <c r="A211" s="53" t="s">
        <v>265</v>
      </c>
      <c r="B211" s="41">
        <v>0</v>
      </c>
      <c r="C211" s="41">
        <v>0</v>
      </c>
      <c r="D211" s="41">
        <v>0</v>
      </c>
      <c r="E211" s="41">
        <v>0</v>
      </c>
    </row>
    <row r="212" spans="1:5" hidden="1" x14ac:dyDescent="0.25">
      <c r="A212" s="53" t="s">
        <v>157</v>
      </c>
      <c r="B212" s="41">
        <v>0</v>
      </c>
      <c r="C212" s="41">
        <v>0</v>
      </c>
      <c r="D212" s="41">
        <v>0</v>
      </c>
      <c r="E212" s="41">
        <v>0</v>
      </c>
    </row>
    <row r="213" spans="1:5" hidden="1" x14ac:dyDescent="0.25">
      <c r="A213" s="53" t="s">
        <v>158</v>
      </c>
      <c r="B213" s="41">
        <v>0</v>
      </c>
      <c r="C213" s="41">
        <v>0</v>
      </c>
      <c r="D213" s="41">
        <v>0</v>
      </c>
      <c r="E213" s="41">
        <v>0</v>
      </c>
    </row>
    <row r="214" spans="1:5" hidden="1" x14ac:dyDescent="0.25">
      <c r="A214" s="53" t="s">
        <v>159</v>
      </c>
      <c r="B214" s="41">
        <v>0</v>
      </c>
      <c r="C214" s="41">
        <v>0</v>
      </c>
      <c r="D214" s="41">
        <v>0</v>
      </c>
      <c r="E214" s="41">
        <v>0</v>
      </c>
    </row>
    <row r="215" spans="1:5" hidden="1" x14ac:dyDescent="0.25">
      <c r="A215" s="53" t="s">
        <v>160</v>
      </c>
      <c r="B215" s="41">
        <v>0</v>
      </c>
      <c r="C215" s="41">
        <v>0</v>
      </c>
      <c r="D215" s="41">
        <v>0</v>
      </c>
      <c r="E215" s="41">
        <v>0</v>
      </c>
    </row>
    <row r="216" spans="1:5" hidden="1" x14ac:dyDescent="0.25">
      <c r="A216" s="53" t="s">
        <v>161</v>
      </c>
      <c r="B216" s="41">
        <v>0</v>
      </c>
      <c r="C216" s="41">
        <v>0</v>
      </c>
      <c r="D216" s="41">
        <v>0</v>
      </c>
      <c r="E216" s="41">
        <v>0</v>
      </c>
    </row>
    <row r="217" spans="1:5" hidden="1" x14ac:dyDescent="0.25">
      <c r="A217" s="53" t="s">
        <v>162</v>
      </c>
      <c r="B217" s="41">
        <v>0</v>
      </c>
      <c r="C217" s="41">
        <v>0</v>
      </c>
      <c r="D217" s="41">
        <v>0</v>
      </c>
      <c r="E217" s="41">
        <v>0</v>
      </c>
    </row>
    <row r="218" spans="1:5" hidden="1" x14ac:dyDescent="0.25">
      <c r="A218" s="56" t="s">
        <v>163</v>
      </c>
      <c r="B218" s="41">
        <v>0</v>
      </c>
      <c r="C218" s="41">
        <v>0</v>
      </c>
      <c r="D218" s="41">
        <v>0</v>
      </c>
      <c r="E218" s="41">
        <v>0</v>
      </c>
    </row>
    <row r="219" spans="1:5" hidden="1" x14ac:dyDescent="0.25">
      <c r="A219" s="56" t="s">
        <v>164</v>
      </c>
      <c r="B219" s="41">
        <v>0</v>
      </c>
      <c r="C219" s="41">
        <v>0</v>
      </c>
      <c r="D219" s="41">
        <v>0</v>
      </c>
      <c r="E219" s="41">
        <v>0</v>
      </c>
    </row>
    <row r="220" spans="1:5" s="85" customFormat="1" hidden="1" x14ac:dyDescent="0.25">
      <c r="A220" s="56" t="s">
        <v>254</v>
      </c>
      <c r="B220" s="41">
        <v>0</v>
      </c>
      <c r="C220" s="41">
        <v>0</v>
      </c>
      <c r="D220" s="41">
        <v>0</v>
      </c>
      <c r="E220" s="41">
        <v>0</v>
      </c>
    </row>
    <row r="221" spans="1:5" hidden="1" x14ac:dyDescent="0.25">
      <c r="A221" s="56" t="s">
        <v>165</v>
      </c>
      <c r="B221" s="41">
        <v>0</v>
      </c>
      <c r="C221" s="41">
        <v>0</v>
      </c>
      <c r="D221" s="41">
        <v>0</v>
      </c>
      <c r="E221" s="41">
        <v>0</v>
      </c>
    </row>
    <row r="222" spans="1:5" ht="16.5" hidden="1" thickBot="1" x14ac:dyDescent="0.3">
      <c r="A222" s="56" t="s">
        <v>166</v>
      </c>
      <c r="B222" s="41">
        <v>0</v>
      </c>
      <c r="C222" s="41">
        <v>0</v>
      </c>
      <c r="D222" s="41">
        <v>0</v>
      </c>
      <c r="E222" s="41">
        <v>0</v>
      </c>
    </row>
    <row r="223" spans="1:5" ht="17.25" thickTop="1" thickBot="1" x14ac:dyDescent="0.3">
      <c r="A223" s="111" t="s">
        <v>167</v>
      </c>
      <c r="B223" s="108">
        <f>+B16-B143</f>
        <v>92117766453</v>
      </c>
      <c r="C223" s="108">
        <f>+C16-C143</f>
        <v>-5478019320</v>
      </c>
      <c r="D223" s="108">
        <f>+D16-D143</f>
        <v>-76481352832</v>
      </c>
      <c r="E223" s="108">
        <f>+E16-E143</f>
        <v>10158394301</v>
      </c>
    </row>
    <row r="224" spans="1:5" ht="16.5" thickBot="1" x14ac:dyDescent="0.3">
      <c r="A224" s="142" t="s">
        <v>169</v>
      </c>
      <c r="B224" s="143">
        <f>+B242+B229+B225</f>
        <v>2530006568</v>
      </c>
      <c r="C224" s="143">
        <f t="shared" ref="C224:E224" si="29">+C242+C229+C225</f>
        <v>34460893648</v>
      </c>
      <c r="D224" s="143">
        <f t="shared" si="29"/>
        <v>0</v>
      </c>
      <c r="E224" s="143">
        <f t="shared" si="29"/>
        <v>36990900216</v>
      </c>
    </row>
    <row r="225" spans="1:5" ht="17.25" thickTop="1" thickBot="1" x14ac:dyDescent="0.3">
      <c r="A225" s="33" t="s">
        <v>170</v>
      </c>
      <c r="B225" s="19">
        <f>SUM(B226:B228)</f>
        <v>0</v>
      </c>
      <c r="C225" s="19">
        <f t="shared" ref="C225:E225" si="30">SUM(C226:C228)</f>
        <v>0</v>
      </c>
      <c r="D225" s="19">
        <f t="shared" si="30"/>
        <v>0</v>
      </c>
      <c r="E225" s="19">
        <f t="shared" si="30"/>
        <v>0</v>
      </c>
    </row>
    <row r="226" spans="1:5" ht="16.5" hidden="1" thickTop="1" x14ac:dyDescent="0.25">
      <c r="A226" s="40" t="s">
        <v>171</v>
      </c>
      <c r="B226" s="88">
        <v>0</v>
      </c>
      <c r="C226" s="88">
        <v>0</v>
      </c>
      <c r="D226" s="88">
        <v>0</v>
      </c>
      <c r="E226" s="41">
        <v>0</v>
      </c>
    </row>
    <row r="227" spans="1:5" hidden="1" x14ac:dyDescent="0.25">
      <c r="A227" s="40" t="s">
        <v>172</v>
      </c>
      <c r="B227" s="88">
        <v>0</v>
      </c>
      <c r="C227" s="88">
        <v>0</v>
      </c>
      <c r="D227" s="88">
        <v>0</v>
      </c>
      <c r="E227" s="41">
        <v>0</v>
      </c>
    </row>
    <row r="228" spans="1:5" ht="16.5" hidden="1" thickBot="1" x14ac:dyDescent="0.3">
      <c r="A228" s="40" t="s">
        <v>173</v>
      </c>
      <c r="B228" s="88">
        <v>0</v>
      </c>
      <c r="C228" s="88">
        <v>0</v>
      </c>
      <c r="D228" s="88">
        <v>0</v>
      </c>
      <c r="E228" s="41">
        <v>0</v>
      </c>
    </row>
    <row r="229" spans="1:5" ht="17.25" thickTop="1" thickBot="1" x14ac:dyDescent="0.3">
      <c r="A229" s="33" t="s">
        <v>174</v>
      </c>
      <c r="B229" s="19">
        <f>+B230+B231+B232</f>
        <v>2530006568</v>
      </c>
      <c r="C229" s="19">
        <f t="shared" ref="C229:D229" si="31">+C230+C231+C232</f>
        <v>33660893648</v>
      </c>
      <c r="D229" s="19">
        <f t="shared" si="31"/>
        <v>0</v>
      </c>
      <c r="E229" s="19">
        <f>+C229+B229</f>
        <v>36190900216</v>
      </c>
    </row>
    <row r="230" spans="1:5" ht="17.25" hidden="1" thickTop="1" thickBot="1" x14ac:dyDescent="0.3">
      <c r="A230" s="21" t="s">
        <v>94</v>
      </c>
      <c r="B230" s="19">
        <v>0</v>
      </c>
      <c r="C230" s="39">
        <v>0</v>
      </c>
      <c r="D230" s="19">
        <v>0</v>
      </c>
      <c r="E230" s="19">
        <f>+C230+B230</f>
        <v>0</v>
      </c>
    </row>
    <row r="231" spans="1:5" ht="17.25" hidden="1" thickTop="1" thickBot="1" x14ac:dyDescent="0.3">
      <c r="A231" s="21" t="s">
        <v>175</v>
      </c>
      <c r="B231" s="19">
        <v>0</v>
      </c>
      <c r="C231" s="39">
        <v>0</v>
      </c>
      <c r="D231" s="19">
        <v>0</v>
      </c>
      <c r="E231" s="19">
        <f t="shared" ref="E231:E232" si="32">+C231+B231</f>
        <v>0</v>
      </c>
    </row>
    <row r="232" spans="1:5" ht="17.25" hidden="1" thickTop="1" thickBot="1" x14ac:dyDescent="0.3">
      <c r="A232" s="21" t="s">
        <v>176</v>
      </c>
      <c r="B232" s="19">
        <v>2530006568</v>
      </c>
      <c r="C232" s="19">
        <v>33660893648</v>
      </c>
      <c r="D232" s="19">
        <f t="shared" ref="D232" si="33">SUM(D233:D241)</f>
        <v>0</v>
      </c>
      <c r="E232" s="19">
        <f t="shared" si="32"/>
        <v>36190900216</v>
      </c>
    </row>
    <row r="233" spans="1:5" ht="16.5" hidden="1" thickTop="1" x14ac:dyDescent="0.25">
      <c r="A233" s="60" t="s">
        <v>263</v>
      </c>
      <c r="B233" s="41">
        <v>0</v>
      </c>
      <c r="C233" s="41">
        <v>0</v>
      </c>
      <c r="D233" s="41">
        <v>0</v>
      </c>
      <c r="E233" s="27">
        <f>SUM(B233:D233)</f>
        <v>0</v>
      </c>
    </row>
    <row r="234" spans="1:5" hidden="1" x14ac:dyDescent="0.25">
      <c r="A234" s="60" t="s">
        <v>177</v>
      </c>
      <c r="B234" s="41">
        <v>0</v>
      </c>
      <c r="C234" s="41">
        <v>0</v>
      </c>
      <c r="D234" s="41">
        <v>0</v>
      </c>
      <c r="E234" s="27">
        <f t="shared" ref="E234:E241" si="34">SUM(B234:D234)</f>
        <v>0</v>
      </c>
    </row>
    <row r="235" spans="1:5" hidden="1" x14ac:dyDescent="0.25">
      <c r="A235" s="60" t="s">
        <v>270</v>
      </c>
      <c r="B235" s="41">
        <v>0</v>
      </c>
      <c r="C235" s="41">
        <v>0</v>
      </c>
      <c r="D235" s="41">
        <v>0</v>
      </c>
      <c r="E235" s="27">
        <f t="shared" si="34"/>
        <v>0</v>
      </c>
    </row>
    <row r="236" spans="1:5" hidden="1" x14ac:dyDescent="0.25">
      <c r="A236" s="60" t="s">
        <v>271</v>
      </c>
      <c r="B236" s="41">
        <v>0</v>
      </c>
      <c r="C236" s="41">
        <v>0</v>
      </c>
      <c r="D236" s="41">
        <v>0</v>
      </c>
      <c r="E236" s="27">
        <f t="shared" si="34"/>
        <v>0</v>
      </c>
    </row>
    <row r="237" spans="1:5" hidden="1" x14ac:dyDescent="0.25">
      <c r="A237" s="60" t="s">
        <v>178</v>
      </c>
      <c r="B237" s="41">
        <v>0</v>
      </c>
      <c r="C237" s="41">
        <v>0</v>
      </c>
      <c r="D237" s="41">
        <v>0</v>
      </c>
      <c r="E237" s="27">
        <f t="shared" si="34"/>
        <v>0</v>
      </c>
    </row>
    <row r="238" spans="1:5" hidden="1" x14ac:dyDescent="0.25">
      <c r="A238" s="60" t="s">
        <v>179</v>
      </c>
      <c r="B238" s="41">
        <v>0</v>
      </c>
      <c r="C238" s="41">
        <v>0</v>
      </c>
      <c r="D238" s="41">
        <v>0</v>
      </c>
      <c r="E238" s="27">
        <f t="shared" si="34"/>
        <v>0</v>
      </c>
    </row>
    <row r="239" spans="1:5" hidden="1" x14ac:dyDescent="0.25">
      <c r="A239" s="60" t="s">
        <v>272</v>
      </c>
      <c r="B239" s="41">
        <v>0</v>
      </c>
      <c r="C239" s="41">
        <v>0</v>
      </c>
      <c r="D239" s="41">
        <v>0</v>
      </c>
      <c r="E239" s="27">
        <f t="shared" si="34"/>
        <v>0</v>
      </c>
    </row>
    <row r="240" spans="1:5" hidden="1" x14ac:dyDescent="0.25">
      <c r="A240" s="60" t="s">
        <v>180</v>
      </c>
      <c r="B240" s="41">
        <v>0</v>
      </c>
      <c r="C240" s="41">
        <v>0</v>
      </c>
      <c r="D240" s="41">
        <v>0</v>
      </c>
      <c r="E240" s="27">
        <f t="shared" si="34"/>
        <v>0</v>
      </c>
    </row>
    <row r="241" spans="1:5" ht="16.5" hidden="1" thickBot="1" x14ac:dyDescent="0.3">
      <c r="A241" s="60" t="s">
        <v>235</v>
      </c>
      <c r="B241" s="41">
        <v>0</v>
      </c>
      <c r="C241" s="41">
        <v>0</v>
      </c>
      <c r="D241" s="41">
        <v>0</v>
      </c>
      <c r="E241" s="27">
        <f t="shared" si="34"/>
        <v>0</v>
      </c>
    </row>
    <row r="242" spans="1:5" ht="17.25" thickTop="1" thickBot="1" x14ac:dyDescent="0.3">
      <c r="A242" s="42" t="s">
        <v>181</v>
      </c>
      <c r="B242" s="19">
        <f>+B243+B244</f>
        <v>0</v>
      </c>
      <c r="C242" s="19">
        <f t="shared" ref="C242:E242" si="35">+C243+C244</f>
        <v>800000000</v>
      </c>
      <c r="D242" s="19">
        <f t="shared" si="35"/>
        <v>0</v>
      </c>
      <c r="E242" s="19">
        <f t="shared" si="35"/>
        <v>800000000</v>
      </c>
    </row>
    <row r="243" spans="1:5" ht="17.25" hidden="1" thickTop="1" thickBot="1" x14ac:dyDescent="0.3">
      <c r="A243" s="35" t="s">
        <v>182</v>
      </c>
      <c r="B243" s="27"/>
      <c r="C243" s="61">
        <v>0</v>
      </c>
      <c r="D243" s="27">
        <v>0</v>
      </c>
      <c r="E243" s="27">
        <f>+C243</f>
        <v>0</v>
      </c>
    </row>
    <row r="244" spans="1:5" ht="17.25" hidden="1" thickTop="1" thickBot="1" x14ac:dyDescent="0.3">
      <c r="A244" s="43" t="s">
        <v>183</v>
      </c>
      <c r="B244" s="19">
        <f>SUM(B245:B255)</f>
        <v>0</v>
      </c>
      <c r="C244" s="19">
        <v>800000000</v>
      </c>
      <c r="D244" s="19">
        <f t="shared" ref="D244:E244" si="36">SUM(D245:D255)</f>
        <v>0</v>
      </c>
      <c r="E244" s="19">
        <f t="shared" si="36"/>
        <v>800000000</v>
      </c>
    </row>
    <row r="245" spans="1:5" ht="16.5" hidden="1" thickTop="1" x14ac:dyDescent="0.25">
      <c r="A245" s="15" t="s">
        <v>184</v>
      </c>
      <c r="B245" s="41">
        <v>0</v>
      </c>
      <c r="C245" s="41">
        <v>0</v>
      </c>
      <c r="D245" s="41">
        <v>0</v>
      </c>
      <c r="E245" s="23">
        <f>SUM(B245:D245)</f>
        <v>0</v>
      </c>
    </row>
    <row r="246" spans="1:5" hidden="1" x14ac:dyDescent="0.25">
      <c r="A246" s="15" t="s">
        <v>185</v>
      </c>
      <c r="B246" s="41">
        <v>0</v>
      </c>
      <c r="C246" s="88">
        <f>+C244</f>
        <v>800000000</v>
      </c>
      <c r="D246" s="88">
        <v>0</v>
      </c>
      <c r="E246" s="99">
        <f t="shared" ref="E246:E254" si="37">SUM(B246:D246)</f>
        <v>800000000</v>
      </c>
    </row>
    <row r="247" spans="1:5" hidden="1" x14ac:dyDescent="0.25">
      <c r="A247" s="15" t="s">
        <v>262</v>
      </c>
      <c r="B247" s="41">
        <v>0</v>
      </c>
      <c r="C247" s="41">
        <v>0</v>
      </c>
      <c r="D247" s="41">
        <v>0</v>
      </c>
      <c r="E247" s="23">
        <f t="shared" si="37"/>
        <v>0</v>
      </c>
    </row>
    <row r="248" spans="1:5" hidden="1" x14ac:dyDescent="0.25">
      <c r="A248" s="15" t="s">
        <v>186</v>
      </c>
      <c r="B248" s="41">
        <v>0</v>
      </c>
      <c r="C248" s="41">
        <v>0</v>
      </c>
      <c r="D248" s="41">
        <v>0</v>
      </c>
      <c r="E248" s="23">
        <f t="shared" si="37"/>
        <v>0</v>
      </c>
    </row>
    <row r="249" spans="1:5" hidden="1" x14ac:dyDescent="0.25">
      <c r="A249" s="15" t="s">
        <v>187</v>
      </c>
      <c r="B249" s="41">
        <v>0</v>
      </c>
      <c r="C249" s="41">
        <v>0</v>
      </c>
      <c r="D249" s="41">
        <v>0</v>
      </c>
      <c r="E249" s="23">
        <f t="shared" si="37"/>
        <v>0</v>
      </c>
    </row>
    <row r="250" spans="1:5" hidden="1" x14ac:dyDescent="0.25">
      <c r="A250" s="15" t="s">
        <v>188</v>
      </c>
      <c r="B250" s="41">
        <v>0</v>
      </c>
      <c r="C250" s="41">
        <v>0</v>
      </c>
      <c r="D250" s="41">
        <v>0</v>
      </c>
      <c r="E250" s="23">
        <f t="shared" si="37"/>
        <v>0</v>
      </c>
    </row>
    <row r="251" spans="1:5" hidden="1" x14ac:dyDescent="0.25">
      <c r="A251" s="15" t="s">
        <v>189</v>
      </c>
      <c r="B251" s="41">
        <v>0</v>
      </c>
      <c r="C251" s="41">
        <v>0</v>
      </c>
      <c r="D251" s="41">
        <v>0</v>
      </c>
      <c r="E251" s="23">
        <f t="shared" si="37"/>
        <v>0</v>
      </c>
    </row>
    <row r="252" spans="1:5" hidden="1" x14ac:dyDescent="0.25">
      <c r="A252" s="15" t="s">
        <v>190</v>
      </c>
      <c r="B252" s="41">
        <v>0</v>
      </c>
      <c r="C252" s="41">
        <v>0</v>
      </c>
      <c r="D252" s="41">
        <v>0</v>
      </c>
      <c r="E252" s="23">
        <f t="shared" si="37"/>
        <v>0</v>
      </c>
    </row>
    <row r="253" spans="1:5" hidden="1" x14ac:dyDescent="0.25">
      <c r="A253" s="15" t="s">
        <v>191</v>
      </c>
      <c r="B253" s="41">
        <v>0</v>
      </c>
      <c r="C253" s="41">
        <v>0</v>
      </c>
      <c r="D253" s="41">
        <v>0</v>
      </c>
      <c r="E253" s="23">
        <f t="shared" si="37"/>
        <v>0</v>
      </c>
    </row>
    <row r="254" spans="1:5" hidden="1" x14ac:dyDescent="0.25">
      <c r="A254" s="15" t="s">
        <v>236</v>
      </c>
      <c r="B254" s="41">
        <v>0</v>
      </c>
      <c r="C254" s="41">
        <v>0</v>
      </c>
      <c r="D254" s="41">
        <v>0</v>
      </c>
      <c r="E254" s="23">
        <f t="shared" si="37"/>
        <v>0</v>
      </c>
    </row>
    <row r="255" spans="1:5" ht="16.5" hidden="1" thickBot="1" x14ac:dyDescent="0.3">
      <c r="A255" s="15" t="s">
        <v>192</v>
      </c>
      <c r="B255" s="41">
        <v>0</v>
      </c>
      <c r="C255" s="41">
        <v>0</v>
      </c>
      <c r="D255" s="41">
        <v>0</v>
      </c>
      <c r="E255" s="23">
        <f>SUM(B255:D255)</f>
        <v>0</v>
      </c>
    </row>
    <row r="256" spans="1:5" ht="17.25" thickTop="1" thickBot="1" x14ac:dyDescent="0.3">
      <c r="A256" s="139" t="s">
        <v>193</v>
      </c>
      <c r="B256" s="138">
        <f>+B257+B262+B283</f>
        <v>30288872036</v>
      </c>
      <c r="C256" s="138">
        <f t="shared" ref="C256:D256" si="38">+C257+C262+C283</f>
        <v>41540426125</v>
      </c>
      <c r="D256" s="138">
        <f t="shared" si="38"/>
        <v>460900319</v>
      </c>
      <c r="E256" s="138">
        <f>+B256+C256+D256</f>
        <v>72290198480</v>
      </c>
    </row>
    <row r="257" spans="1:5" ht="17.25" thickTop="1" thickBot="1" x14ac:dyDescent="0.3">
      <c r="A257" s="20" t="s">
        <v>194</v>
      </c>
      <c r="B257" s="19">
        <v>16736464640</v>
      </c>
      <c r="C257" s="19">
        <v>41388091214</v>
      </c>
      <c r="D257" s="19">
        <v>460900319</v>
      </c>
      <c r="E257" s="19">
        <f>+D257+C257+B257+-0.02</f>
        <v>58585456172.980003</v>
      </c>
    </row>
    <row r="258" spans="1:5" ht="16.5" hidden="1" thickTop="1" x14ac:dyDescent="0.25">
      <c r="A258" s="40" t="s">
        <v>195</v>
      </c>
      <c r="B258" s="88">
        <v>0</v>
      </c>
      <c r="C258" s="88">
        <v>0</v>
      </c>
      <c r="D258" s="88">
        <v>0</v>
      </c>
      <c r="E258" s="99">
        <f>SUM(B258:D258)</f>
        <v>0</v>
      </c>
    </row>
    <row r="259" spans="1:5" hidden="1" x14ac:dyDescent="0.25">
      <c r="A259" s="40" t="s">
        <v>196</v>
      </c>
      <c r="B259" s="88">
        <v>0</v>
      </c>
      <c r="C259" s="88">
        <v>0</v>
      </c>
      <c r="D259" s="88">
        <v>0</v>
      </c>
      <c r="E259" s="99">
        <f t="shared" ref="E259" si="39">SUM(B259:D259)</f>
        <v>0</v>
      </c>
    </row>
    <row r="260" spans="1:5" hidden="1" x14ac:dyDescent="0.25">
      <c r="A260" s="40" t="s">
        <v>197</v>
      </c>
      <c r="B260" s="88">
        <v>0</v>
      </c>
      <c r="C260" s="88">
        <v>0</v>
      </c>
      <c r="D260" s="88">
        <v>0</v>
      </c>
      <c r="E260" s="99">
        <f>SUM(B260:D260)</f>
        <v>0</v>
      </c>
    </row>
    <row r="261" spans="1:5" ht="17.25" hidden="1" thickTop="1" thickBot="1" x14ac:dyDescent="0.3">
      <c r="A261" s="100" t="s">
        <v>287</v>
      </c>
      <c r="B261" s="101">
        <f>+B257</f>
        <v>16736464640</v>
      </c>
      <c r="C261" s="101">
        <f>+C257</f>
        <v>41388091214</v>
      </c>
      <c r="D261" s="101">
        <f>+D257</f>
        <v>460900319</v>
      </c>
      <c r="E261" s="102">
        <f>+D261+C261+B261</f>
        <v>58585456173</v>
      </c>
    </row>
    <row r="262" spans="1:5" ht="17.25" thickTop="1" thickBot="1" x14ac:dyDescent="0.3">
      <c r="A262" s="33" t="s">
        <v>174</v>
      </c>
      <c r="B262" s="19">
        <f>+B263+B271+B283</f>
        <v>13552407396</v>
      </c>
      <c r="C262" s="19">
        <f t="shared" ref="C262:D262" si="40">+C263+C271+C281</f>
        <v>74366104</v>
      </c>
      <c r="D262" s="19">
        <f t="shared" si="40"/>
        <v>0</v>
      </c>
      <c r="E262" s="19">
        <f>+D262+C262+B262</f>
        <v>13626773500</v>
      </c>
    </row>
    <row r="263" spans="1:5" ht="17.25" hidden="1" thickTop="1" thickBot="1" x14ac:dyDescent="0.3">
      <c r="A263" s="34" t="s">
        <v>110</v>
      </c>
      <c r="B263" s="19">
        <f>+B264+B265</f>
        <v>492514756</v>
      </c>
      <c r="C263" s="19">
        <f t="shared" ref="C263:D263" si="41">+C264+C265</f>
        <v>74366104</v>
      </c>
      <c r="D263" s="19">
        <f t="shared" si="41"/>
        <v>0</v>
      </c>
      <c r="E263" s="19">
        <f>+D263+C263+B263</f>
        <v>566880860</v>
      </c>
    </row>
    <row r="264" spans="1:5" ht="16.5" hidden="1" thickTop="1" x14ac:dyDescent="0.25">
      <c r="A264" s="22" t="s">
        <v>111</v>
      </c>
      <c r="B264" s="41">
        <v>0</v>
      </c>
      <c r="C264" s="41">
        <v>0</v>
      </c>
      <c r="D264" s="41">
        <v>0</v>
      </c>
      <c r="E264" s="23">
        <f>SUM(B264:D264)</f>
        <v>0</v>
      </c>
    </row>
    <row r="265" spans="1:5" hidden="1" x14ac:dyDescent="0.25">
      <c r="A265" s="22" t="s">
        <v>15</v>
      </c>
      <c r="B265" s="27">
        <f>SUM(B266:B270)</f>
        <v>492514756</v>
      </c>
      <c r="C265" s="27">
        <f>SUM(C266:C270)</f>
        <v>74366104</v>
      </c>
      <c r="D265" s="27">
        <f t="shared" ref="D265" si="42">SUM(D266:D270)</f>
        <v>0</v>
      </c>
      <c r="E265" s="27">
        <f>+D265+C265+B265</f>
        <v>566880860</v>
      </c>
    </row>
    <row r="266" spans="1:5" hidden="1" x14ac:dyDescent="0.25">
      <c r="A266" s="28" t="s">
        <v>198</v>
      </c>
      <c r="B266" s="41">
        <v>0</v>
      </c>
      <c r="C266" s="41">
        <v>0</v>
      </c>
      <c r="D266" s="41">
        <v>0</v>
      </c>
      <c r="E266" s="23">
        <f>SUM(B266:D266)</f>
        <v>0</v>
      </c>
    </row>
    <row r="267" spans="1:5" hidden="1" x14ac:dyDescent="0.25">
      <c r="A267" s="28" t="s">
        <v>276</v>
      </c>
      <c r="B267" s="88">
        <f>43783428+95616146+23000000+10000000+320115182</f>
        <v>492514756</v>
      </c>
      <c r="C267" s="88">
        <f>379889286-320115182</f>
        <v>59774104</v>
      </c>
      <c r="D267" s="88">
        <v>0</v>
      </c>
      <c r="E267" s="23">
        <f>+D267+B267+C267</f>
        <v>552288860</v>
      </c>
    </row>
    <row r="268" spans="1:5" hidden="1" x14ac:dyDescent="0.25">
      <c r="A268" s="28" t="s">
        <v>135</v>
      </c>
      <c r="B268" s="41">
        <v>0</v>
      </c>
      <c r="C268" s="41">
        <v>0</v>
      </c>
      <c r="D268" s="41">
        <v>0</v>
      </c>
      <c r="E268" s="23">
        <f t="shared" ref="E268:E270" si="43">+D268+B268+C268</f>
        <v>0</v>
      </c>
    </row>
    <row r="269" spans="1:5" hidden="1" x14ac:dyDescent="0.25">
      <c r="A269" s="28" t="s">
        <v>199</v>
      </c>
      <c r="B269" s="41">
        <v>0</v>
      </c>
      <c r="C269" s="88">
        <v>14592000</v>
      </c>
      <c r="D269" s="41">
        <v>0</v>
      </c>
      <c r="E269" s="23">
        <f t="shared" si="43"/>
        <v>14592000</v>
      </c>
    </row>
    <row r="270" spans="1:5" ht="16.5" hidden="1" thickBot="1" x14ac:dyDescent="0.3">
      <c r="A270" s="28" t="s">
        <v>200</v>
      </c>
      <c r="B270" s="41">
        <v>0</v>
      </c>
      <c r="C270" s="41">
        <v>0</v>
      </c>
      <c r="D270" s="41">
        <v>0</v>
      </c>
      <c r="E270" s="23">
        <f t="shared" si="43"/>
        <v>0</v>
      </c>
    </row>
    <row r="271" spans="1:5" ht="17.25" hidden="1" thickTop="1" thickBot="1" x14ac:dyDescent="0.3">
      <c r="A271" s="34" t="s">
        <v>137</v>
      </c>
      <c r="B271" s="19">
        <f>+B272+B274+B276</f>
        <v>13059892640</v>
      </c>
      <c r="C271" s="19">
        <f>+C272+C274+C276</f>
        <v>0</v>
      </c>
      <c r="D271" s="19">
        <f t="shared" ref="D271" si="44">+D272+D274+D276</f>
        <v>0</v>
      </c>
      <c r="E271" s="19">
        <f>+C271</f>
        <v>0</v>
      </c>
    </row>
    <row r="272" spans="1:5" ht="17.25" hidden="1" thickTop="1" thickBot="1" x14ac:dyDescent="0.3">
      <c r="A272" s="25" t="s">
        <v>138</v>
      </c>
      <c r="B272" s="19">
        <f>+B273</f>
        <v>0</v>
      </c>
      <c r="C272" s="19">
        <f t="shared" ref="C272:E272" si="45">+C273</f>
        <v>0</v>
      </c>
      <c r="D272" s="19">
        <f t="shared" si="45"/>
        <v>0</v>
      </c>
      <c r="E272" s="19">
        <f t="shared" si="45"/>
        <v>0</v>
      </c>
    </row>
    <row r="273" spans="1:5" ht="17.25" hidden="1" thickTop="1" thickBot="1" x14ac:dyDescent="0.3">
      <c r="A273" s="28" t="s">
        <v>201</v>
      </c>
      <c r="B273" s="41">
        <v>0</v>
      </c>
      <c r="C273" s="41">
        <v>0</v>
      </c>
      <c r="D273" s="41">
        <v>0</v>
      </c>
      <c r="E273" s="23">
        <f t="shared" ref="E273" si="46">SUM(B273:D273)</f>
        <v>0</v>
      </c>
    </row>
    <row r="274" spans="1:5" ht="17.25" hidden="1" thickTop="1" thickBot="1" x14ac:dyDescent="0.3">
      <c r="A274" s="25" t="s">
        <v>143</v>
      </c>
      <c r="B274" s="19">
        <f>+B275</f>
        <v>0</v>
      </c>
      <c r="C274" s="19">
        <f t="shared" ref="C274:E274" si="47">+C275</f>
        <v>0</v>
      </c>
      <c r="D274" s="19">
        <f t="shared" si="47"/>
        <v>0</v>
      </c>
      <c r="E274" s="19">
        <f t="shared" si="47"/>
        <v>0</v>
      </c>
    </row>
    <row r="275" spans="1:5" ht="17.25" hidden="1" thickTop="1" thickBot="1" x14ac:dyDescent="0.3">
      <c r="A275" s="28" t="s">
        <v>202</v>
      </c>
      <c r="B275" s="41">
        <v>0</v>
      </c>
      <c r="C275" s="41">
        <v>0</v>
      </c>
      <c r="D275" s="41">
        <v>0</v>
      </c>
      <c r="E275" s="23">
        <f t="shared" ref="E275" si="48">SUM(B275:D275)</f>
        <v>0</v>
      </c>
    </row>
    <row r="276" spans="1:5" ht="17.25" hidden="1" thickTop="1" thickBot="1" x14ac:dyDescent="0.3">
      <c r="A276" s="25" t="s">
        <v>145</v>
      </c>
      <c r="B276" s="19">
        <v>13059892640</v>
      </c>
      <c r="C276" s="19">
        <v>0</v>
      </c>
      <c r="D276" s="19">
        <f t="shared" ref="D276" si="49">SUM(D277:D280)</f>
        <v>0</v>
      </c>
      <c r="E276" s="19">
        <f>+C276</f>
        <v>0</v>
      </c>
    </row>
    <row r="277" spans="1:5" ht="16.5" hidden="1" thickTop="1" x14ac:dyDescent="0.25">
      <c r="A277" s="28" t="s">
        <v>151</v>
      </c>
      <c r="B277" s="41">
        <v>0</v>
      </c>
      <c r="C277" s="41">
        <v>0</v>
      </c>
      <c r="D277" s="41">
        <v>0</v>
      </c>
      <c r="E277" s="23">
        <f t="shared" ref="E277" si="50">SUM(B277:D277)</f>
        <v>0</v>
      </c>
    </row>
    <row r="278" spans="1:5" ht="16.5" hidden="1" thickTop="1" x14ac:dyDescent="0.25">
      <c r="A278" s="104" t="s">
        <v>288</v>
      </c>
      <c r="B278" s="101">
        <f>+B276</f>
        <v>13059892640</v>
      </c>
      <c r="C278" s="105"/>
      <c r="D278" s="105"/>
      <c r="E278" s="106"/>
    </row>
    <row r="279" spans="1:5" hidden="1" x14ac:dyDescent="0.25">
      <c r="A279" s="28" t="s">
        <v>203</v>
      </c>
      <c r="B279" s="41">
        <v>0</v>
      </c>
      <c r="C279" s="41">
        <v>0</v>
      </c>
      <c r="D279" s="41">
        <v>0</v>
      </c>
      <c r="E279" s="23">
        <f t="shared" ref="E279:E280" si="51">SUM(B279:D279)</f>
        <v>0</v>
      </c>
    </row>
    <row r="280" spans="1:5" hidden="1" x14ac:dyDescent="0.25">
      <c r="A280" s="28" t="s">
        <v>204</v>
      </c>
      <c r="B280" s="41">
        <v>0</v>
      </c>
      <c r="C280" s="41">
        <v>0</v>
      </c>
      <c r="D280" s="41">
        <v>0</v>
      </c>
      <c r="E280" s="23">
        <f t="shared" si="51"/>
        <v>0</v>
      </c>
    </row>
    <row r="281" spans="1:5" hidden="1" x14ac:dyDescent="0.25">
      <c r="A281" s="34" t="s">
        <v>152</v>
      </c>
      <c r="B281" s="27">
        <f>+B282</f>
        <v>0</v>
      </c>
      <c r="C281" s="27">
        <f t="shared" ref="C281:E281" si="52">+C282</f>
        <v>0</v>
      </c>
      <c r="D281" s="27">
        <f t="shared" si="52"/>
        <v>0</v>
      </c>
      <c r="E281" s="27">
        <f t="shared" si="52"/>
        <v>0</v>
      </c>
    </row>
    <row r="282" spans="1:5" ht="16.5" hidden="1" thickBot="1" x14ac:dyDescent="0.3">
      <c r="A282" s="28" t="s">
        <v>205</v>
      </c>
      <c r="B282" s="41">
        <v>0</v>
      </c>
      <c r="C282" s="41">
        <v>0</v>
      </c>
      <c r="D282" s="41">
        <v>0</v>
      </c>
      <c r="E282" s="23">
        <f t="shared" ref="E282" si="53">SUM(B282:D282)</f>
        <v>0</v>
      </c>
    </row>
    <row r="283" spans="1:5" ht="17.25" thickTop="1" thickBot="1" x14ac:dyDescent="0.3">
      <c r="A283" s="33" t="s">
        <v>206</v>
      </c>
      <c r="B283" s="19">
        <f>+B284+B286</f>
        <v>0</v>
      </c>
      <c r="C283" s="19">
        <f>7570000+70398807</f>
        <v>77968807</v>
      </c>
      <c r="D283" s="19">
        <v>0</v>
      </c>
      <c r="E283" s="19">
        <f>+D283+C283+B283</f>
        <v>77968807</v>
      </c>
    </row>
    <row r="284" spans="1:5" ht="16.5" hidden="1" thickTop="1" x14ac:dyDescent="0.25">
      <c r="A284" s="35" t="s">
        <v>207</v>
      </c>
      <c r="B284" s="44">
        <f>+B285</f>
        <v>0</v>
      </c>
      <c r="C284" s="44">
        <f t="shared" ref="C284:E284" si="54">+C285</f>
        <v>0</v>
      </c>
      <c r="D284" s="44">
        <f t="shared" si="54"/>
        <v>0</v>
      </c>
      <c r="E284" s="44">
        <f t="shared" si="54"/>
        <v>0</v>
      </c>
    </row>
    <row r="285" spans="1:5" hidden="1" x14ac:dyDescent="0.25">
      <c r="A285" s="38" t="s">
        <v>208</v>
      </c>
      <c r="B285" s="41">
        <v>0</v>
      </c>
      <c r="C285" s="41">
        <v>0</v>
      </c>
      <c r="D285" s="41">
        <v>0</v>
      </c>
      <c r="E285" s="23">
        <f t="shared" ref="E285" si="55">SUM(B285:D285)</f>
        <v>0</v>
      </c>
    </row>
    <row r="286" spans="1:5" hidden="1" x14ac:dyDescent="0.25">
      <c r="A286" s="35" t="s">
        <v>209</v>
      </c>
      <c r="B286" s="27">
        <f>SUM(B287:B295)</f>
        <v>0</v>
      </c>
      <c r="C286" s="27">
        <v>77968807</v>
      </c>
      <c r="D286" s="27">
        <f t="shared" ref="D286:E286" si="56">SUM(D287:D295)</f>
        <v>0</v>
      </c>
      <c r="E286" s="27" t="e">
        <f t="shared" si="56"/>
        <v>#REF!</v>
      </c>
    </row>
    <row r="287" spans="1:5" hidden="1" x14ac:dyDescent="0.25">
      <c r="A287" s="38" t="s">
        <v>210</v>
      </c>
      <c r="B287" s="41">
        <v>0</v>
      </c>
      <c r="C287" s="88">
        <v>0</v>
      </c>
      <c r="D287" s="41">
        <v>0</v>
      </c>
      <c r="E287" s="23">
        <f t="shared" ref="E287" si="57">SUM(B287:D287)</f>
        <v>0</v>
      </c>
    </row>
    <row r="288" spans="1:5" hidden="1" x14ac:dyDescent="0.25">
      <c r="A288" s="38" t="s">
        <v>211</v>
      </c>
      <c r="B288" s="41">
        <v>0</v>
      </c>
      <c r="C288" s="88">
        <v>0</v>
      </c>
      <c r="D288" s="41">
        <v>0</v>
      </c>
      <c r="E288" s="23">
        <f t="shared" ref="E288:E295" si="58">SUM(B288:D288)</f>
        <v>0</v>
      </c>
    </row>
    <row r="289" spans="1:5" hidden="1" x14ac:dyDescent="0.25">
      <c r="A289" s="38" t="s">
        <v>212</v>
      </c>
      <c r="B289" s="41">
        <v>0</v>
      </c>
      <c r="C289" s="88">
        <v>0</v>
      </c>
      <c r="D289" s="41">
        <v>0</v>
      </c>
      <c r="E289" s="23">
        <f t="shared" si="58"/>
        <v>0</v>
      </c>
    </row>
    <row r="290" spans="1:5" hidden="1" x14ac:dyDescent="0.25">
      <c r="A290" s="38" t="s">
        <v>213</v>
      </c>
      <c r="B290" s="41">
        <v>0</v>
      </c>
      <c r="C290" s="88">
        <v>0</v>
      </c>
      <c r="D290" s="41">
        <v>0</v>
      </c>
      <c r="E290" s="23">
        <f t="shared" si="58"/>
        <v>0</v>
      </c>
    </row>
    <row r="291" spans="1:5" hidden="1" x14ac:dyDescent="0.25">
      <c r="A291" s="38" t="s">
        <v>214</v>
      </c>
      <c r="B291" s="41">
        <v>0</v>
      </c>
      <c r="C291" s="88">
        <f>70398807+7570000</f>
        <v>77968807</v>
      </c>
      <c r="D291" s="41">
        <v>0</v>
      </c>
      <c r="E291" s="23">
        <f t="shared" si="58"/>
        <v>77968807</v>
      </c>
    </row>
    <row r="292" spans="1:5" hidden="1" x14ac:dyDescent="0.25">
      <c r="A292" s="38" t="s">
        <v>274</v>
      </c>
      <c r="B292" s="41">
        <v>0</v>
      </c>
      <c r="C292" s="88">
        <v>0</v>
      </c>
      <c r="D292" s="41">
        <v>0</v>
      </c>
      <c r="E292" s="23">
        <f t="shared" si="58"/>
        <v>0</v>
      </c>
    </row>
    <row r="293" spans="1:5" hidden="1" x14ac:dyDescent="0.25">
      <c r="A293" s="38" t="s">
        <v>273</v>
      </c>
      <c r="B293" s="41">
        <v>0</v>
      </c>
      <c r="C293" s="88">
        <v>0</v>
      </c>
      <c r="D293" s="41">
        <v>0</v>
      </c>
      <c r="E293" s="23">
        <f t="shared" si="58"/>
        <v>0</v>
      </c>
    </row>
    <row r="294" spans="1:5" hidden="1" x14ac:dyDescent="0.25">
      <c r="A294" s="38" t="s">
        <v>151</v>
      </c>
      <c r="B294" s="41">
        <v>0</v>
      </c>
      <c r="C294" s="88">
        <v>0</v>
      </c>
      <c r="D294" s="41">
        <v>0</v>
      </c>
      <c r="E294" s="23">
        <f t="shared" si="58"/>
        <v>0</v>
      </c>
    </row>
    <row r="295" spans="1:5" ht="16.5" hidden="1" thickBot="1" x14ac:dyDescent="0.3">
      <c r="A295" s="38" t="s">
        <v>215</v>
      </c>
      <c r="B295" s="41">
        <v>0</v>
      </c>
      <c r="C295" s="88" t="e">
        <f>+$C$286*#REF!</f>
        <v>#REF!</v>
      </c>
      <c r="D295" s="41">
        <v>0</v>
      </c>
      <c r="E295" s="23" t="e">
        <f t="shared" si="58"/>
        <v>#REF!</v>
      </c>
    </row>
    <row r="296" spans="1:5" ht="17.25" thickTop="1" thickBot="1" x14ac:dyDescent="0.3">
      <c r="A296" s="124" t="s">
        <v>216</v>
      </c>
      <c r="B296" s="108">
        <f>+B224+B16</f>
        <v>1025712291939</v>
      </c>
      <c r="C296" s="108">
        <f t="shared" ref="C296:E296" si="59">+C224+C16</f>
        <v>66433962902</v>
      </c>
      <c r="D296" s="108">
        <f t="shared" si="59"/>
        <v>229778038271</v>
      </c>
      <c r="E296" s="108">
        <f t="shared" si="59"/>
        <v>1321924293112</v>
      </c>
    </row>
    <row r="297" spans="1:5" ht="16.5" thickBot="1" x14ac:dyDescent="0.3">
      <c r="A297" s="124" t="s">
        <v>217</v>
      </c>
      <c r="B297" s="114">
        <f>+B143+B256</f>
        <v>961353390954</v>
      </c>
      <c r="C297" s="114">
        <f t="shared" ref="C297:E297" si="60">+C143+C256</f>
        <v>78991514699</v>
      </c>
      <c r="D297" s="114">
        <f t="shared" si="60"/>
        <v>306720291422</v>
      </c>
      <c r="E297" s="114">
        <f t="shared" si="60"/>
        <v>1347065197075</v>
      </c>
    </row>
    <row r="298" spans="1:5" ht="16.5" thickBot="1" x14ac:dyDescent="0.3">
      <c r="A298" s="125" t="s">
        <v>218</v>
      </c>
      <c r="B298" s="115">
        <f>+B297-B147</f>
        <v>959052711395</v>
      </c>
      <c r="C298" s="115">
        <f t="shared" ref="C298:E298" si="61">+C297-C147</f>
        <v>78991514699</v>
      </c>
      <c r="D298" s="115">
        <f t="shared" si="61"/>
        <v>306719070193</v>
      </c>
      <c r="E298" s="115">
        <f t="shared" si="61"/>
        <v>1344763296287</v>
      </c>
    </row>
    <row r="299" spans="1:5" ht="16.5" thickBot="1" x14ac:dyDescent="0.3">
      <c r="A299" s="113" t="s">
        <v>219</v>
      </c>
      <c r="B299" s="114">
        <f>+B296-B297</f>
        <v>64358900985</v>
      </c>
      <c r="C299" s="114">
        <f t="shared" ref="C299:E299" si="62">+C296-C297</f>
        <v>-12557551797</v>
      </c>
      <c r="D299" s="114">
        <f t="shared" si="62"/>
        <v>-76942253151</v>
      </c>
      <c r="E299" s="114">
        <f t="shared" si="62"/>
        <v>-25140903963</v>
      </c>
    </row>
    <row r="300" spans="1:5" ht="16.5" thickBot="1" x14ac:dyDescent="0.3">
      <c r="A300" s="113" t="s">
        <v>220</v>
      </c>
      <c r="B300" s="114">
        <v>684148000</v>
      </c>
      <c r="C300" s="114">
        <f>20681998818+2184833777</f>
        <v>22866832595</v>
      </c>
      <c r="D300" s="114">
        <v>76942253151</v>
      </c>
      <c r="E300" s="114">
        <v>100493233746</v>
      </c>
    </row>
    <row r="301" spans="1:5" ht="16.5" thickBot="1" x14ac:dyDescent="0.3">
      <c r="A301" s="113" t="s">
        <v>221</v>
      </c>
      <c r="B301" s="114">
        <v>98308399969</v>
      </c>
      <c r="C301" s="114">
        <v>2184833777</v>
      </c>
      <c r="D301" s="114">
        <v>0</v>
      </c>
      <c r="E301" s="114">
        <f>+D301+C301+B301</f>
        <v>100493233746</v>
      </c>
    </row>
    <row r="302" spans="1:5" ht="16.5" thickBot="1" x14ac:dyDescent="0.3">
      <c r="A302" s="112" t="s">
        <v>222</v>
      </c>
      <c r="B302" s="115">
        <f>+B296-B298</f>
        <v>66659580544</v>
      </c>
      <c r="C302" s="115">
        <f t="shared" ref="C302:E302" si="63">+C296-C298</f>
        <v>-12557551797</v>
      </c>
      <c r="D302" s="115">
        <f t="shared" si="63"/>
        <v>-76941031922</v>
      </c>
      <c r="E302" s="115">
        <f t="shared" si="63"/>
        <v>-22839003175</v>
      </c>
    </row>
    <row r="303" spans="1:5" ht="16.5" thickBot="1" x14ac:dyDescent="0.3">
      <c r="A303" s="111" t="s">
        <v>223</v>
      </c>
      <c r="B303" s="114">
        <f>+B299+B300-B301</f>
        <v>-33265350984</v>
      </c>
      <c r="C303" s="114">
        <f t="shared" ref="C303:E303" si="64">+C299+C300-C301</f>
        <v>8124447021</v>
      </c>
      <c r="D303" s="114">
        <f t="shared" si="64"/>
        <v>0</v>
      </c>
      <c r="E303" s="114">
        <f t="shared" si="64"/>
        <v>-25140903963</v>
      </c>
    </row>
    <row r="304" spans="1:5" ht="16.5" thickBot="1" x14ac:dyDescent="0.3">
      <c r="A304" s="110" t="s">
        <v>224</v>
      </c>
      <c r="B304" s="114">
        <f>+B305+B306+B307</f>
        <v>60059892640</v>
      </c>
      <c r="C304" s="114">
        <f t="shared" ref="C304:E304" si="65">+C305+C306+C307</f>
        <v>0</v>
      </c>
      <c r="D304" s="114">
        <f t="shared" si="65"/>
        <v>0</v>
      </c>
      <c r="E304" s="114">
        <f t="shared" si="65"/>
        <v>60059892640</v>
      </c>
    </row>
    <row r="305" spans="1:5" x14ac:dyDescent="0.25">
      <c r="A305" s="107" t="s">
        <v>225</v>
      </c>
      <c r="B305" s="116">
        <v>0</v>
      </c>
      <c r="C305" s="117">
        <v>0</v>
      </c>
      <c r="D305" s="116">
        <v>0</v>
      </c>
      <c r="E305" s="116">
        <v>0</v>
      </c>
    </row>
    <row r="306" spans="1:5" x14ac:dyDescent="0.25">
      <c r="A306" s="109" t="s">
        <v>226</v>
      </c>
      <c r="B306" s="117">
        <v>60059892640</v>
      </c>
      <c r="C306" s="117"/>
      <c r="D306" s="117">
        <v>0</v>
      </c>
      <c r="E306" s="117">
        <f>+B306</f>
        <v>60059892640</v>
      </c>
    </row>
    <row r="307" spans="1:5" ht="16.5" thickBot="1" x14ac:dyDescent="0.3">
      <c r="A307" s="109" t="s">
        <v>266</v>
      </c>
      <c r="B307" s="115">
        <v>0</v>
      </c>
      <c r="C307" s="115">
        <v>0</v>
      </c>
      <c r="D307" s="115">
        <v>0</v>
      </c>
      <c r="E307" s="115">
        <v>0</v>
      </c>
    </row>
    <row r="308" spans="1:5" ht="16.5" thickBot="1" x14ac:dyDescent="0.3">
      <c r="A308" s="110" t="s">
        <v>227</v>
      </c>
      <c r="B308" s="114">
        <f>+B310+B311+B312+B309</f>
        <v>24642149777</v>
      </c>
      <c r="C308" s="114">
        <f t="shared" ref="C308:D308" si="66">+C310+C311+C312+C309</f>
        <v>10276838900</v>
      </c>
      <c r="D308" s="114">
        <f t="shared" si="66"/>
        <v>0</v>
      </c>
      <c r="E308" s="114">
        <f>+D308+C308+B308</f>
        <v>34918988677</v>
      </c>
    </row>
    <row r="309" spans="1:5" x14ac:dyDescent="0.25">
      <c r="A309" s="120" t="s">
        <v>289</v>
      </c>
      <c r="B309" s="119">
        <v>1258276486</v>
      </c>
      <c r="C309" s="119">
        <v>10276838900</v>
      </c>
      <c r="D309" s="119"/>
      <c r="E309" s="119">
        <f>+C309+B309+D309</f>
        <v>11535115386</v>
      </c>
    </row>
    <row r="310" spans="1:5" x14ac:dyDescent="0.25">
      <c r="A310" s="122" t="s">
        <v>251</v>
      </c>
      <c r="B310" s="123">
        <v>23383873291</v>
      </c>
      <c r="C310" s="123">
        <v>0</v>
      </c>
      <c r="D310" s="123">
        <v>0</v>
      </c>
      <c r="E310" s="123">
        <f t="shared" ref="E310:E311" si="67">+D310+C310+B310</f>
        <v>23383873291</v>
      </c>
    </row>
    <row r="311" spans="1:5" x14ac:dyDescent="0.25">
      <c r="A311" s="122" t="s">
        <v>275</v>
      </c>
      <c r="B311" s="123">
        <v>0</v>
      </c>
      <c r="C311" s="123">
        <v>0</v>
      </c>
      <c r="D311" s="123">
        <v>0</v>
      </c>
      <c r="E311" s="123">
        <f t="shared" si="67"/>
        <v>0</v>
      </c>
    </row>
    <row r="312" spans="1:5" ht="16.5" thickBot="1" x14ac:dyDescent="0.3">
      <c r="A312" s="118" t="s">
        <v>267</v>
      </c>
      <c r="B312" s="121">
        <v>0</v>
      </c>
      <c r="C312" s="121">
        <v>0</v>
      </c>
      <c r="D312" s="121">
        <v>0</v>
      </c>
      <c r="E312" s="121">
        <v>0</v>
      </c>
    </row>
    <row r="313" spans="1:5" x14ac:dyDescent="0.25">
      <c r="B313" s="74"/>
    </row>
    <row r="314" spans="1:5" x14ac:dyDescent="0.25">
      <c r="B314" s="75"/>
      <c r="C314" s="3"/>
      <c r="D314" s="76"/>
      <c r="E314" s="3"/>
    </row>
    <row r="315" spans="1:5" ht="23.25" x14ac:dyDescent="0.45">
      <c r="A315" s="77"/>
      <c r="B315" s="75"/>
      <c r="C315" s="77"/>
      <c r="D315" s="77"/>
      <c r="E315" s="77"/>
    </row>
    <row r="316" spans="1:5" ht="23.25" x14ac:dyDescent="0.45">
      <c r="A316" s="77"/>
      <c r="B316" s="75"/>
      <c r="C316" s="77"/>
      <c r="D316" s="77"/>
      <c r="E316" s="77"/>
    </row>
    <row r="317" spans="1:5" ht="23.25" x14ac:dyDescent="0.45">
      <c r="A317" s="77"/>
      <c r="B317" s="75"/>
      <c r="C317" s="77"/>
      <c r="D317" s="77"/>
      <c r="E317" s="77"/>
    </row>
    <row r="318" spans="1:5" ht="23.25" x14ac:dyDescent="0.45">
      <c r="A318" s="77"/>
      <c r="B318" s="77"/>
      <c r="C318" s="77"/>
      <c r="D318" s="77"/>
      <c r="E318" s="77"/>
    </row>
    <row r="319" spans="1:5" ht="23.25" x14ac:dyDescent="0.45">
      <c r="A319" s="77"/>
      <c r="B319" s="77"/>
      <c r="C319" s="77"/>
      <c r="D319" s="77"/>
      <c r="E319" s="77"/>
    </row>
  </sheetData>
  <mergeCells count="7">
    <mergeCell ref="A2:E2"/>
    <mergeCell ref="A4:E4"/>
    <mergeCell ref="A7:E7"/>
    <mergeCell ref="B12:B14"/>
    <mergeCell ref="C12:C14"/>
    <mergeCell ref="D12:D14"/>
    <mergeCell ref="E12:E14"/>
  </mergeCells>
  <pageMargins left="0.7" right="0.7" top="0.75" bottom="0.75" header="0.3" footer="0.3"/>
  <pageSetup paperSize="9" scale="51" fitToHeight="0" orientation="portrait" horizontalDpi="4294967295" verticalDpi="4294967295" r:id="rId1"/>
  <ignoredErrors>
    <ignoredError sqref="B27:E27 C47:D47 D70 B80:D80 D102 B117:D117 B121:D121 C129 C152:D152 B190:E190 B198:E198 B206:E206 B225:E225 D232 B244 B265 B286 D244:E244 D265 D286" formulaRange="1"/>
    <ignoredError sqref="E286" formula="1" formulaRange="1"/>
    <ignoredError sqref="E266 E279:E285 E272:E277 E309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 2022 </vt:lpstr>
      <vt:lpstr>PRESUPUESTO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AGOSTINA PERRIG</cp:lastModifiedBy>
  <cp:lastPrinted>2022-11-01T14:28:58Z</cp:lastPrinted>
  <dcterms:created xsi:type="dcterms:W3CDTF">2018-07-23T20:09:34Z</dcterms:created>
  <dcterms:modified xsi:type="dcterms:W3CDTF">2024-02-08T13:48:16Z</dcterms:modified>
</cp:coreProperties>
</file>