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ll TRIMESTRE\"/>
    </mc:Choice>
  </mc:AlternateContent>
  <xr:revisionPtr revIDLastSave="0" documentId="13_ncr:1_{B5159F4A-CEA2-4BE4-9F77-49136678324F}" xr6:coauthVersionLast="47" xr6:coauthVersionMax="47" xr10:uidLastSave="{00000000-0000-0000-0000-000000000000}"/>
  <bookViews>
    <workbookView xWindow="28680" yWindow="-120" windowWidth="29040" windowHeight="15840" activeTab="1" xr2:uid="{92AB488E-B17A-40EA-A6B9-74FC014ADAC7}"/>
  </bookViews>
  <sheets>
    <sheet name="1.4D (I trim)" sheetId="2" r:id="rId1"/>
    <sheet name="1.4D (ll trim)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u" localSheetId="0">#REF!</definedName>
    <definedName name="\u" localSheetId="1">#REF!</definedName>
    <definedName name="\u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 localSheetId="1">#REF!</definedName>
    <definedName name="_F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localSheetId="1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 localSheetId="1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localSheetId="1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 localSheetId="1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_xlnm.Extract" localSheetId="0">#REF!</definedName>
    <definedName name="_xlnm.Extract" localSheetId="1">#REF!</definedName>
    <definedName name="_xlnm.Extract">#REF!</definedName>
    <definedName name="_xlnm.Print_Area" localSheetId="0">'1.4D (I trim)'!$A$1:$G$117</definedName>
    <definedName name="_xlnm.Print_Area" localSheetId="1">'1.4D (ll trim)'!$A$1:$G$118</definedName>
    <definedName name="_xlnm.Print_Area">'[1]Fto. a partir del impuesto'!$D$7:$D$50</definedName>
    <definedName name="B" localSheetId="0">#REF!</definedName>
    <definedName name="B" localSheetId="1">#REF!</definedName>
    <definedName name="B">#REF!</definedName>
    <definedName name="Base_datos_IM" localSheetId="0">#REF!</definedName>
    <definedName name="Base_datos_IM" localSheetId="1">#REF!</definedName>
    <definedName name="Base_datos_IM">#REF!</definedName>
    <definedName name="_xlnm.Database" localSheetId="0">#REF!</definedName>
    <definedName name="_xlnm.Database" localSheetId="1">#REF!</definedName>
    <definedName name="_xlnm.Database">#REF!</definedName>
    <definedName name="BONOSEEUU">#REF!</definedName>
    <definedName name="BORRAR" localSheetId="0">#REF!</definedName>
    <definedName name="BORRAR" localSheetId="1">#REF!</definedName>
    <definedName name="BORRAR">#REF!</definedName>
    <definedName name="C_" localSheetId="0">#REF!</definedName>
    <definedName name="C_" localSheetId="1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>#REF!</definedName>
    <definedName name="Comisiones" localSheetId="0">#REF!</definedName>
    <definedName name="Comisiones" localSheetId="1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 localSheetId="1">#REF!</definedName>
    <definedName name="_xlnm.Criteria">#REF!</definedName>
    <definedName name="Criterios_IM" localSheetId="0">#REF!</definedName>
    <definedName name="Criterios_IM" localSheetId="1">#REF!</definedName>
    <definedName name="Criterios_IM">#REF!</definedName>
    <definedName name="D" localSheetId="0">#REF!</definedName>
    <definedName name="D" localSheetId="1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 localSheetId="1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 localSheetId="1">#REF!</definedName>
    <definedName name="Extracción_IM">#REF!</definedName>
    <definedName name="Fecha_primer_pago">'[3]IPV-BAPRO'!#REF!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hhfhfh">#REF!</definedName>
    <definedName name="hyrg">#REF!</definedName>
    <definedName name="I" localSheetId="0">#REF!</definedName>
    <definedName name="I" localSheetId="1">#REF!</definedName>
    <definedName name="I">#REF!</definedName>
    <definedName name="IMPRIMIR" localSheetId="0">#REF!</definedName>
    <definedName name="IMPRIMIR" localSheetId="1">#REF!</definedName>
    <definedName name="IMPRIMIR">#REF!</definedName>
    <definedName name="J" localSheetId="0">#REF!</definedName>
    <definedName name="J" localSheetId="1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 localSheetId="1">#REF!</definedName>
    <definedName name="K">#REF!</definedName>
    <definedName name="L_" localSheetId="0">#REF!</definedName>
    <definedName name="L_" localSheetId="1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 localSheetId="1">#REF!</definedName>
    <definedName name="M">#REF!</definedName>
    <definedName name="marzo">[4]Tasas!$C$4</definedName>
    <definedName name="N" localSheetId="0">#REF!</definedName>
    <definedName name="N" localSheetId="1">#REF!</definedName>
    <definedName name="N">#REF!</definedName>
    <definedName name="O" localSheetId="0">#REF!</definedName>
    <definedName name="O" localSheetId="1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 localSheetId="1">#REF!</definedName>
    <definedName name="P">#REF!</definedName>
    <definedName name="pagos_por_año">'[3]IPV-BAPRO'!#REF!</definedName>
    <definedName name="PC">[5]Datos!$E$9</definedName>
    <definedName name="Plazo_en_años">'[3]IPV-BAPRO'!#REF!</definedName>
    <definedName name="prueba" localSheetId="0">#REF!</definedName>
    <definedName name="prueba" localSheetId="1">#REF!</definedName>
    <definedName name="prueba">#REF!</definedName>
    <definedName name="Q" localSheetId="0">#REF!</definedName>
    <definedName name="Q" localSheetId="1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 localSheetId="1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 localSheetId="1">#REF!</definedName>
    <definedName name="T">#REF!</definedName>
    <definedName name="tasa_interes_anual">'[3]IPV-BAPRO'!#REF!</definedName>
    <definedName name="TC">[5]Datos!$D$14</definedName>
    <definedName name="TETP">#REF!</definedName>
    <definedName name="_xlnm.Print_Titles">'[1]Fto. a partir del impuesto'!$A$1:$A$65536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 localSheetId="1">#REF!</definedName>
    <definedName name="U">#REF!</definedName>
    <definedName name="V" localSheetId="0">#REF!</definedName>
    <definedName name="V" localSheetId="1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 localSheetId="1">#REF!</definedName>
    <definedName name="W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 localSheetId="1">#REF!</definedName>
    <definedName name="X">#REF!</definedName>
    <definedName name="XC">#REF!</definedName>
    <definedName name="Y" localSheetId="0">#REF!</definedName>
    <definedName name="Y" localSheetId="1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5" i="2" l="1"/>
  <c r="D115" i="2"/>
  <c r="C115" i="2"/>
  <c r="B115" i="2"/>
  <c r="E114" i="2"/>
  <c r="D114" i="2"/>
  <c r="C114" i="2"/>
  <c r="B114" i="2"/>
  <c r="F114" i="2" s="1"/>
  <c r="E113" i="2"/>
  <c r="D113" i="2"/>
  <c r="D110" i="2" s="1"/>
  <c r="C113" i="2"/>
  <c r="E112" i="2"/>
  <c r="D112" i="2"/>
  <c r="C112" i="2"/>
  <c r="B112" i="2"/>
  <c r="E111" i="2"/>
  <c r="D111" i="2"/>
  <c r="C111" i="2"/>
  <c r="B111" i="2"/>
  <c r="E109" i="2"/>
  <c r="D109" i="2"/>
  <c r="C109" i="2"/>
  <c r="B109" i="2"/>
  <c r="E108" i="2"/>
  <c r="D108" i="2"/>
  <c r="C108" i="2"/>
  <c r="B108" i="2"/>
  <c r="E107" i="2"/>
  <c r="D107" i="2"/>
  <c r="C107" i="2"/>
  <c r="B107" i="2"/>
  <c r="E104" i="2"/>
  <c r="D104" i="2"/>
  <c r="C104" i="2"/>
  <c r="B104" i="2"/>
  <c r="D103" i="2"/>
  <c r="F103" i="2" s="1"/>
  <c r="E102" i="2"/>
  <c r="D102" i="2"/>
  <c r="C102" i="2"/>
  <c r="B102" i="2"/>
  <c r="E101" i="2"/>
  <c r="D101" i="2"/>
  <c r="C101" i="2"/>
  <c r="B101" i="2"/>
  <c r="E100" i="2"/>
  <c r="D100" i="2"/>
  <c r="C100" i="2"/>
  <c r="B100" i="2"/>
  <c r="E99" i="2"/>
  <c r="D99" i="2"/>
  <c r="C99" i="2"/>
  <c r="B99" i="2"/>
  <c r="E97" i="2"/>
  <c r="D97" i="2"/>
  <c r="C97" i="2"/>
  <c r="B97" i="2"/>
  <c r="E96" i="2"/>
  <c r="E94" i="2" s="1"/>
  <c r="D96" i="2"/>
  <c r="C96" i="2"/>
  <c r="B96" i="2"/>
  <c r="E95" i="2"/>
  <c r="D95" i="2"/>
  <c r="C95" i="2"/>
  <c r="B95" i="2"/>
  <c r="E88" i="2"/>
  <c r="D88" i="2"/>
  <c r="C88" i="2"/>
  <c r="D87" i="2"/>
  <c r="F87" i="2" s="1"/>
  <c r="E81" i="2"/>
  <c r="D81" i="2"/>
  <c r="B81" i="2"/>
  <c r="E80" i="2"/>
  <c r="D80" i="2"/>
  <c r="C80" i="2"/>
  <c r="B80" i="2"/>
  <c r="E78" i="2"/>
  <c r="E79" i="2" s="1"/>
  <c r="E77" i="2" s="1"/>
  <c r="D78" i="2"/>
  <c r="D79" i="2" s="1"/>
  <c r="D77" i="2" s="1"/>
  <c r="C78" i="2"/>
  <c r="C79" i="2" s="1"/>
  <c r="C77" i="2" s="1"/>
  <c r="B78" i="2"/>
  <c r="B79" i="2" s="1"/>
  <c r="E76" i="2"/>
  <c r="D76" i="2"/>
  <c r="C76" i="2"/>
  <c r="B76" i="2"/>
  <c r="D74" i="2"/>
  <c r="F74" i="2" s="1"/>
  <c r="E72" i="2"/>
  <c r="D72" i="2"/>
  <c r="F72" i="2" s="1"/>
  <c r="F71" i="2"/>
  <c r="F70" i="2"/>
  <c r="F69" i="2"/>
  <c r="F68" i="2"/>
  <c r="E67" i="2"/>
  <c r="E65" i="2" s="1"/>
  <c r="D67" i="2"/>
  <c r="D65" i="2" s="1"/>
  <c r="C67" i="2"/>
  <c r="C65" i="2" s="1"/>
  <c r="B67" i="2"/>
  <c r="B65" i="2" s="1"/>
  <c r="F66" i="2"/>
  <c r="E64" i="2"/>
  <c r="D64" i="2"/>
  <c r="C64" i="2"/>
  <c r="B64" i="2"/>
  <c r="E61" i="2"/>
  <c r="D61" i="2"/>
  <c r="C61" i="2"/>
  <c r="B61" i="2"/>
  <c r="E60" i="2"/>
  <c r="D60" i="2"/>
  <c r="C60" i="2"/>
  <c r="F59" i="2"/>
  <c r="E58" i="2"/>
  <c r="D58" i="2"/>
  <c r="C58" i="2"/>
  <c r="B57" i="2"/>
  <c r="F56" i="2"/>
  <c r="F55" i="2"/>
  <c r="F54" i="2"/>
  <c r="F53" i="2"/>
  <c r="F52" i="2"/>
  <c r="E51" i="2"/>
  <c r="D51" i="2"/>
  <c r="D50" i="2" s="1"/>
  <c r="C51" i="2"/>
  <c r="B51" i="2"/>
  <c r="F49" i="2"/>
  <c r="D48" i="2"/>
  <c r="F48" i="2" s="1"/>
  <c r="E47" i="2"/>
  <c r="D47" i="2"/>
  <c r="C47" i="2"/>
  <c r="B47" i="2"/>
  <c r="B45" i="2" s="1"/>
  <c r="E46" i="2"/>
  <c r="D46" i="2"/>
  <c r="C46" i="2"/>
  <c r="C45" i="2" s="1"/>
  <c r="F44" i="2"/>
  <c r="D43" i="2"/>
  <c r="F43" i="2" s="1"/>
  <c r="D42" i="2"/>
  <c r="F42" i="2" s="1"/>
  <c r="E41" i="2"/>
  <c r="C41" i="2"/>
  <c r="B41" i="2"/>
  <c r="F39" i="2"/>
  <c r="F38" i="2"/>
  <c r="F37" i="2"/>
  <c r="E36" i="2"/>
  <c r="E34" i="2" s="1"/>
  <c r="D36" i="2"/>
  <c r="D34" i="2" s="1"/>
  <c r="C36" i="2"/>
  <c r="C34" i="2" s="1"/>
  <c r="B36" i="2"/>
  <c r="B34" i="2" s="1"/>
  <c r="F35" i="2"/>
  <c r="E33" i="2"/>
  <c r="D33" i="2"/>
  <c r="D32" i="2"/>
  <c r="F32" i="2" s="1"/>
  <c r="F31" i="2"/>
  <c r="F30" i="2"/>
  <c r="F29" i="2"/>
  <c r="F28" i="2"/>
  <c r="E27" i="2"/>
  <c r="F27" i="2" s="1"/>
  <c r="E26" i="2"/>
  <c r="F26" i="2" s="1"/>
  <c r="D25" i="2"/>
  <c r="C25" i="2"/>
  <c r="B25" i="2"/>
  <c r="D24" i="2"/>
  <c r="B24" i="2"/>
  <c r="F23" i="2"/>
  <c r="F22" i="2"/>
  <c r="E21" i="2"/>
  <c r="D21" i="2"/>
  <c r="C21" i="2"/>
  <c r="B21" i="2"/>
  <c r="B23" i="1"/>
  <c r="C23" i="1"/>
  <c r="D23" i="1"/>
  <c r="F24" i="1"/>
  <c r="F25" i="1"/>
  <c r="B26" i="1"/>
  <c r="D26" i="1"/>
  <c r="B27" i="1"/>
  <c r="C27" i="1"/>
  <c r="D27" i="1"/>
  <c r="E28" i="1"/>
  <c r="E29" i="1"/>
  <c r="F29" i="1" s="1"/>
  <c r="F30" i="1"/>
  <c r="F31" i="1"/>
  <c r="F32" i="1"/>
  <c r="F33" i="1"/>
  <c r="D34" i="1"/>
  <c r="F34" i="1" s="1"/>
  <c r="D35" i="1"/>
  <c r="E35" i="1"/>
  <c r="C36" i="1"/>
  <c r="D36" i="1"/>
  <c r="E36" i="1"/>
  <c r="F37" i="1"/>
  <c r="B38" i="1"/>
  <c r="B36" i="1" s="1"/>
  <c r="F39" i="1"/>
  <c r="F40" i="1"/>
  <c r="F41" i="1"/>
  <c r="B43" i="1"/>
  <c r="C43" i="1"/>
  <c r="E43" i="1"/>
  <c r="D44" i="1"/>
  <c r="D45" i="1"/>
  <c r="F45" i="1" s="1"/>
  <c r="F46" i="1"/>
  <c r="C48" i="1"/>
  <c r="D48" i="1"/>
  <c r="E48" i="1"/>
  <c r="B49" i="1"/>
  <c r="B47" i="1" s="1"/>
  <c r="C49" i="1"/>
  <c r="D49" i="1"/>
  <c r="E49" i="1"/>
  <c r="C50" i="1"/>
  <c r="D50" i="1"/>
  <c r="F51" i="1"/>
  <c r="B53" i="1"/>
  <c r="C53" i="1"/>
  <c r="D53" i="1"/>
  <c r="E53" i="1"/>
  <c r="F54" i="1"/>
  <c r="F55" i="1"/>
  <c r="F56" i="1"/>
  <c r="F57" i="1"/>
  <c r="F58" i="1"/>
  <c r="B59" i="1"/>
  <c r="C60" i="1"/>
  <c r="D60" i="1"/>
  <c r="E60" i="1"/>
  <c r="F61" i="1"/>
  <c r="C62" i="1"/>
  <c r="D62" i="1"/>
  <c r="E62" i="1"/>
  <c r="B63" i="1"/>
  <c r="C63" i="1"/>
  <c r="D63" i="1"/>
  <c r="E63" i="1"/>
  <c r="B66" i="1"/>
  <c r="C66" i="1"/>
  <c r="D66" i="1"/>
  <c r="E66" i="1"/>
  <c r="F68" i="1"/>
  <c r="B69" i="1"/>
  <c r="C69" i="1"/>
  <c r="C67" i="1" s="1"/>
  <c r="C65" i="1" s="1"/>
  <c r="D69" i="1"/>
  <c r="D67" i="1" s="1"/>
  <c r="E69" i="1"/>
  <c r="E67" i="1" s="1"/>
  <c r="F70" i="1"/>
  <c r="F71" i="1"/>
  <c r="F72" i="1"/>
  <c r="F73" i="1"/>
  <c r="D74" i="1"/>
  <c r="E74" i="1"/>
  <c r="D76" i="1"/>
  <c r="B78" i="1"/>
  <c r="C78" i="1"/>
  <c r="D78" i="1"/>
  <c r="E78" i="1"/>
  <c r="B80" i="1"/>
  <c r="C80" i="1"/>
  <c r="D80" i="1"/>
  <c r="D81" i="1" s="1"/>
  <c r="E80" i="1"/>
  <c r="E81" i="1" s="1"/>
  <c r="E79" i="1" s="1"/>
  <c r="B82" i="1"/>
  <c r="C82" i="1"/>
  <c r="D82" i="1"/>
  <c r="E82" i="1"/>
  <c r="B83" i="1"/>
  <c r="D83" i="1"/>
  <c r="E83" i="1"/>
  <c r="D89" i="1"/>
  <c r="F89" i="1" s="1"/>
  <c r="C90" i="1"/>
  <c r="D90" i="1"/>
  <c r="E90" i="1"/>
  <c r="B97" i="1"/>
  <c r="C97" i="1"/>
  <c r="D97" i="1"/>
  <c r="E97" i="1"/>
  <c r="B98" i="1"/>
  <c r="C98" i="1"/>
  <c r="D98" i="1"/>
  <c r="E98" i="1"/>
  <c r="B99" i="1"/>
  <c r="C99" i="1"/>
  <c r="D99" i="1"/>
  <c r="E99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D105" i="1"/>
  <c r="F105" i="1" s="1"/>
  <c r="B106" i="1"/>
  <c r="C106" i="1"/>
  <c r="D106" i="1"/>
  <c r="E106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3" i="1"/>
  <c r="C113" i="1"/>
  <c r="D113" i="1"/>
  <c r="E113" i="1"/>
  <c r="B114" i="1"/>
  <c r="C114" i="1"/>
  <c r="D114" i="1"/>
  <c r="E114" i="1"/>
  <c r="C115" i="1"/>
  <c r="D115" i="1"/>
  <c r="E115" i="1"/>
  <c r="B116" i="1"/>
  <c r="C116" i="1"/>
  <c r="D116" i="1"/>
  <c r="E116" i="1"/>
  <c r="B117" i="1"/>
  <c r="C117" i="1"/>
  <c r="D117" i="1"/>
  <c r="E117" i="1"/>
  <c r="C63" i="2" l="1"/>
  <c r="B110" i="2"/>
  <c r="F115" i="2"/>
  <c r="F78" i="1"/>
  <c r="F66" i="1"/>
  <c r="E63" i="2"/>
  <c r="E75" i="2"/>
  <c r="D45" i="2"/>
  <c r="F88" i="2"/>
  <c r="E110" i="2"/>
  <c r="C57" i="2"/>
  <c r="F21" i="2"/>
  <c r="E45" i="2"/>
  <c r="F61" i="2"/>
  <c r="F113" i="2"/>
  <c r="F24" i="2"/>
  <c r="F33" i="2"/>
  <c r="B106" i="2"/>
  <c r="B105" i="2" s="1"/>
  <c r="E73" i="2"/>
  <c r="D94" i="2"/>
  <c r="C106" i="2"/>
  <c r="D41" i="2"/>
  <c r="D40" i="2" s="1"/>
  <c r="F99" i="2"/>
  <c r="E25" i="2"/>
  <c r="E20" i="2" s="1"/>
  <c r="E82" i="2" s="1"/>
  <c r="F112" i="2"/>
  <c r="D20" i="2"/>
  <c r="F96" i="2"/>
  <c r="C94" i="2"/>
  <c r="F101" i="2"/>
  <c r="F25" i="2"/>
  <c r="F41" i="2"/>
  <c r="B50" i="2"/>
  <c r="B40" i="2" s="1"/>
  <c r="E57" i="2"/>
  <c r="E50" i="2" s="1"/>
  <c r="F80" i="2"/>
  <c r="F95" i="2"/>
  <c r="F60" i="2"/>
  <c r="F102" i="2"/>
  <c r="D106" i="2"/>
  <c r="D105" i="2" s="1"/>
  <c r="F81" i="2"/>
  <c r="E106" i="2"/>
  <c r="C110" i="2"/>
  <c r="F108" i="2"/>
  <c r="C20" i="2"/>
  <c r="C82" i="2" s="1"/>
  <c r="F76" i="2"/>
  <c r="C98" i="2"/>
  <c r="C75" i="2"/>
  <c r="C73" i="2" s="1"/>
  <c r="D98" i="2"/>
  <c r="D93" i="2" s="1"/>
  <c r="F104" i="2"/>
  <c r="F109" i="2"/>
  <c r="D63" i="2"/>
  <c r="D82" i="2" s="1"/>
  <c r="F64" i="2"/>
  <c r="D75" i="2"/>
  <c r="D73" i="2" s="1"/>
  <c r="B94" i="2"/>
  <c r="E98" i="2"/>
  <c r="E93" i="2" s="1"/>
  <c r="B63" i="2"/>
  <c r="F65" i="2"/>
  <c r="F79" i="2"/>
  <c r="B77" i="2"/>
  <c r="B75" i="2" s="1"/>
  <c r="B73" i="2" s="1"/>
  <c r="B20" i="2"/>
  <c r="C50" i="2"/>
  <c r="C40" i="2" s="1"/>
  <c r="F100" i="2"/>
  <c r="F107" i="2"/>
  <c r="F46" i="2"/>
  <c r="B98" i="2"/>
  <c r="F51" i="2"/>
  <c r="F67" i="2"/>
  <c r="F111" i="2"/>
  <c r="F36" i="2"/>
  <c r="F34" i="2" s="1"/>
  <c r="F47" i="2"/>
  <c r="F78" i="2"/>
  <c r="F58" i="2"/>
  <c r="F97" i="2"/>
  <c r="F26" i="1"/>
  <c r="F48" i="1"/>
  <c r="F74" i="1"/>
  <c r="F62" i="1"/>
  <c r="C108" i="1"/>
  <c r="F114" i="1"/>
  <c r="F63" i="1"/>
  <c r="F116" i="1"/>
  <c r="F99" i="1"/>
  <c r="C59" i="1"/>
  <c r="C52" i="1" s="1"/>
  <c r="F101" i="1"/>
  <c r="D47" i="1"/>
  <c r="C47" i="1"/>
  <c r="F23" i="1"/>
  <c r="F98" i="1"/>
  <c r="D43" i="1"/>
  <c r="F104" i="1"/>
  <c r="E47" i="1"/>
  <c r="F110" i="1"/>
  <c r="F115" i="1"/>
  <c r="E108" i="1"/>
  <c r="F83" i="1"/>
  <c r="D108" i="1"/>
  <c r="E96" i="1"/>
  <c r="F111" i="1"/>
  <c r="C112" i="1"/>
  <c r="F103" i="1"/>
  <c r="B112" i="1"/>
  <c r="D52" i="1"/>
  <c r="E112" i="1"/>
  <c r="F44" i="1"/>
  <c r="F43" i="1" s="1"/>
  <c r="C96" i="1"/>
  <c r="C22" i="1"/>
  <c r="C84" i="1" s="1"/>
  <c r="F106" i="1"/>
  <c r="D65" i="1"/>
  <c r="F50" i="1"/>
  <c r="F49" i="1"/>
  <c r="F69" i="1"/>
  <c r="D112" i="1"/>
  <c r="F117" i="1"/>
  <c r="F109" i="1"/>
  <c r="F53" i="1"/>
  <c r="E27" i="1"/>
  <c r="E22" i="1" s="1"/>
  <c r="E77" i="1"/>
  <c r="E75" i="1" s="1"/>
  <c r="F113" i="1"/>
  <c r="F60" i="1"/>
  <c r="B67" i="1"/>
  <c r="F67" i="1" s="1"/>
  <c r="F90" i="1"/>
  <c r="D96" i="1"/>
  <c r="B52" i="1"/>
  <c r="B42" i="1" s="1"/>
  <c r="D22" i="1"/>
  <c r="F82" i="1"/>
  <c r="E59" i="1"/>
  <c r="F102" i="1"/>
  <c r="F35" i="1"/>
  <c r="E100" i="1"/>
  <c r="C81" i="1"/>
  <c r="C79" i="1" s="1"/>
  <c r="C77" i="1" s="1"/>
  <c r="C75" i="1" s="1"/>
  <c r="D100" i="1"/>
  <c r="B96" i="1"/>
  <c r="C100" i="1"/>
  <c r="D79" i="1"/>
  <c r="D77" i="1" s="1"/>
  <c r="D75" i="1" s="1"/>
  <c r="B22" i="1"/>
  <c r="E65" i="1"/>
  <c r="B108" i="1"/>
  <c r="F97" i="1"/>
  <c r="B81" i="1"/>
  <c r="F80" i="1"/>
  <c r="F38" i="1"/>
  <c r="F36" i="1" s="1"/>
  <c r="B100" i="1"/>
  <c r="F76" i="1"/>
  <c r="F28" i="1"/>
  <c r="F27" i="1" s="1"/>
  <c r="F112" i="1" l="1"/>
  <c r="E105" i="2"/>
  <c r="C42" i="1"/>
  <c r="F45" i="2"/>
  <c r="F65" i="1"/>
  <c r="F20" i="2"/>
  <c r="F106" i="2"/>
  <c r="F94" i="2"/>
  <c r="D83" i="2"/>
  <c r="D84" i="2" s="1"/>
  <c r="D89" i="2" s="1"/>
  <c r="E40" i="2"/>
  <c r="E62" i="2" s="1"/>
  <c r="F110" i="2"/>
  <c r="F105" i="2" s="1"/>
  <c r="C105" i="2"/>
  <c r="F98" i="2"/>
  <c r="F93" i="2" s="1"/>
  <c r="F57" i="2"/>
  <c r="F50" i="2" s="1"/>
  <c r="F40" i="2" s="1"/>
  <c r="B93" i="2"/>
  <c r="F63" i="2"/>
  <c r="F82" i="2" s="1"/>
  <c r="C93" i="2"/>
  <c r="D62" i="2"/>
  <c r="C83" i="2"/>
  <c r="C84" i="2" s="1"/>
  <c r="C89" i="2" s="1"/>
  <c r="C62" i="2"/>
  <c r="B83" i="2"/>
  <c r="B84" i="2" s="1"/>
  <c r="F77" i="2"/>
  <c r="F75" i="2" s="1"/>
  <c r="F73" i="2" s="1"/>
  <c r="B62" i="2"/>
  <c r="B82" i="2"/>
  <c r="B64" i="1"/>
  <c r="C107" i="1"/>
  <c r="C95" i="1"/>
  <c r="F59" i="1"/>
  <c r="D42" i="1"/>
  <c r="D64" i="1" s="1"/>
  <c r="C64" i="1"/>
  <c r="B65" i="1"/>
  <c r="B84" i="1" s="1"/>
  <c r="E95" i="1"/>
  <c r="D107" i="1"/>
  <c r="F81" i="1"/>
  <c r="F79" i="1" s="1"/>
  <c r="F77" i="1" s="1"/>
  <c r="F75" i="1" s="1"/>
  <c r="F96" i="1"/>
  <c r="D84" i="1"/>
  <c r="F47" i="1"/>
  <c r="B107" i="1"/>
  <c r="E107" i="1"/>
  <c r="C85" i="1"/>
  <c r="C86" i="1" s="1"/>
  <c r="C91" i="1" s="1"/>
  <c r="F108" i="1"/>
  <c r="F107" i="1" s="1"/>
  <c r="F100" i="1"/>
  <c r="E84" i="1"/>
  <c r="B95" i="1"/>
  <c r="E52" i="1"/>
  <c r="E42" i="1" s="1"/>
  <c r="E85" i="1" s="1"/>
  <c r="E86" i="1" s="1"/>
  <c r="F52" i="1"/>
  <c r="B79" i="1"/>
  <c r="B77" i="1" s="1"/>
  <c r="B75" i="1" s="1"/>
  <c r="B85" i="1" s="1"/>
  <c r="B86" i="1" s="1"/>
  <c r="F22" i="1"/>
  <c r="D95" i="1"/>
  <c r="D85" i="1" l="1"/>
  <c r="D86" i="1" s="1"/>
  <c r="F95" i="1"/>
  <c r="D85" i="2"/>
  <c r="D91" i="2" s="1"/>
  <c r="D116" i="2" s="1"/>
  <c r="F42" i="1"/>
  <c r="F64" i="1" s="1"/>
  <c r="B91" i="1"/>
  <c r="D91" i="1"/>
  <c r="F62" i="2"/>
  <c r="D87" i="1"/>
  <c r="D93" i="1" s="1"/>
  <c r="D118" i="1" s="1"/>
  <c r="E83" i="2"/>
  <c r="E84" i="2" s="1"/>
  <c r="E89" i="2" s="1"/>
  <c r="E85" i="2"/>
  <c r="E91" i="2" s="1"/>
  <c r="E116" i="2" s="1"/>
  <c r="C85" i="2"/>
  <c r="C91" i="2" s="1"/>
  <c r="C116" i="2" s="1"/>
  <c r="F83" i="2"/>
  <c r="F84" i="2" s="1"/>
  <c r="F89" i="2" s="1"/>
  <c r="B85" i="2"/>
  <c r="B91" i="2" s="1"/>
  <c r="B116" i="2" s="1"/>
  <c r="F116" i="2" s="1"/>
  <c r="B89" i="2"/>
  <c r="E87" i="1"/>
  <c r="E93" i="1" s="1"/>
  <c r="E118" i="1" s="1"/>
  <c r="C87" i="1"/>
  <c r="C93" i="1" s="1"/>
  <c r="C118" i="1" s="1"/>
  <c r="E91" i="1"/>
  <c r="B87" i="1"/>
  <c r="B93" i="1" s="1"/>
  <c r="B118" i="1" s="1"/>
  <c r="F84" i="1"/>
  <c r="F85" i="1"/>
  <c r="F86" i="1" s="1"/>
  <c r="F91" i="1" s="1"/>
  <c r="E64" i="1"/>
  <c r="F85" i="2" l="1"/>
  <c r="F91" i="2" s="1"/>
  <c r="F87" i="1"/>
  <c r="F93" i="1" s="1"/>
  <c r="F118" i="1"/>
</calcChain>
</file>

<file path=xl/sharedStrings.xml><?xml version="1.0" encoding="utf-8"?>
<sst xmlns="http://schemas.openxmlformats.org/spreadsheetml/2006/main" count="228" uniqueCount="106">
  <si>
    <t>XVI. OTROS CONCEPTOS NO INFORMADOS</t>
  </si>
  <si>
    <t xml:space="preserve">     . Gastos Figurativos para Aplicacines Financieras </t>
  </si>
  <si>
    <t xml:space="preserve">       - Disminución de Otros Pasivos</t>
  </si>
  <si>
    <t xml:space="preserve">       - Devolución de Otros Préstamos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</si>
  <si>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</si>
  <si>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</si>
  <si>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</si>
  <si>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</si>
  <si>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</si>
  <si>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</si>
  <si>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</si>
  <si>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</si>
  <si>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</si>
  <si>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</si>
  <si>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</si>
  <si>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</si>
  <si>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</si>
  <si>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</si>
  <si>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</si>
  <si>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</si>
  <si>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</si>
  <si>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</si>
  <si>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XVI. FUENTES FINANCIERAS</t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</si>
  <si>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</si>
  <si>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</si>
  <si>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</si>
  <si>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</si>
  <si>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</si>
  <si>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</si>
  <si>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</si>
  <si>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</si>
  <si>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</si>
  <si>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</si>
  <si>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</si>
  <si>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</si>
  <si>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</si>
  <si>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</si>
  <si>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</si>
  <si>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</si>
  <si>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</si>
  <si>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t xml:space="preserve">           . Dirección Nacional de Vialidad</t>
  </si>
  <si>
    <t xml:space="preserve">           . Consejo Federal de Inversiones</t>
  </si>
  <si>
    <t xml:space="preserve">           . Ministerio de Obras Públicas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</si>
  <si>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</si>
  <si>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</si>
  <si>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</si>
  <si>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</si>
  <si>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</si>
  <si>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Subsidios a MM.CC.</t>
  </si>
  <si>
    <t xml:space="preserve">           . Copartic.Municipios</t>
  </si>
  <si>
    <t xml:space="preserve">                         .   Otras transf. A Empresas Privadas</t>
  </si>
  <si>
    <t xml:space="preserve">                         .  Instituciones de enseñanza privada</t>
  </si>
  <si>
    <t xml:space="preserve">                         . Otras Instituc. Culturales y Soc. S/Fines de Lucro</t>
  </si>
  <si>
    <t xml:space="preserve">                         . Becas</t>
  </si>
  <si>
    <t xml:space="preserve">                         . Ayudas Sociales a Personas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</si>
  <si>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</si>
  <si>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</si>
  <si>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</si>
  <si>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</si>
  <si>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t xml:space="preserve">       - Intereses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</si>
  <si>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</si>
  <si>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</si>
  <si>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</si>
  <si>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t xml:space="preserve">       - Personal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</si>
  <si>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</si>
  <si>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</si>
  <si>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</si>
  <si>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</si>
  <si>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</si>
  <si>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</si>
  <si>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</si>
  <si>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</si>
  <si>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</si>
  <si>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</si>
  <si>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t xml:space="preserve">     - Otros No Tributarios</t>
  </si>
  <si>
    <t xml:space="preserve">     - Alquileres</t>
  </si>
  <si>
    <t xml:space="preserve">     - Canones</t>
  </si>
  <si>
    <t xml:space="preserve">     - Multas</t>
  </si>
  <si>
    <t xml:space="preserve">     - Tasas</t>
  </si>
  <si>
    <t xml:space="preserve">     - Regalías</t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</si>
  <si>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</si>
  <si>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</si>
  <si>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</si>
  <si>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</si>
  <si>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</si>
  <si>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</si>
  <si>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</si>
  <si>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</si>
  <si>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</si>
  <si>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</si>
  <si>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</si>
  <si>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</si>
  <si>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</si>
  <si>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</si>
  <si>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</si>
  <si>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</si>
  <si>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</si>
  <si>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</si>
  <si>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</si>
  <si>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</si>
  <si>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Al 30 de Junio de 2024</t>
  </si>
  <si>
    <t>Etapa: Devengado</t>
  </si>
  <si>
    <t>Anexo I - Articulo 7º de la Reglamentación</t>
  </si>
  <si>
    <t>Planilla 1.4</t>
  </si>
  <si>
    <t>Al 31 de Marzo de 2024</t>
  </si>
  <si>
    <t xml:space="preserve">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</si>
</sst>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Courie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49">
    <xf numFmtId="0" fontId="0" fillId="0" borderId="0" xfId="0"/>
    <xf numFmtId="0" fontId="2" fillId="0" borderId="0" xfId="2" applyFont="1"/>
    <xf numFmtId="164" fontId="2" fillId="0" borderId="0" xfId="1" applyNumberFormat="1" applyFont="1"/>
    <xf numFmtId="164" fontId="3" fillId="0" borderId="1" xfId="1" applyNumberFormat="1" applyFont="1" applyFill="1" applyBorder="1"/>
    <xf numFmtId="4" fontId="3" fillId="0" borderId="1" xfId="0" applyNumberFormat="1" applyFont="1" applyBorder="1" applyAlignment="1">
      <alignment vertical="center"/>
    </xf>
    <xf numFmtId="164" fontId="2" fillId="0" borderId="2" xfId="1" applyNumberFormat="1" applyFont="1" applyBorder="1"/>
    <xf numFmtId="164" fontId="3" fillId="0" borderId="2" xfId="1" applyNumberFormat="1" applyFont="1" applyBorder="1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" fontId="2" fillId="0" borderId="0" xfId="2" applyNumberFormat="1" applyFont="1"/>
    <xf numFmtId="164" fontId="3" fillId="0" borderId="1" xfId="1" applyNumberFormat="1" applyFont="1" applyBorder="1"/>
    <xf numFmtId="0" fontId="5" fillId="0" borderId="1" xfId="2" applyFont="1" applyBorder="1"/>
    <xf numFmtId="164" fontId="2" fillId="0" borderId="0" xfId="1" applyNumberFormat="1" applyFont="1" applyAlignment="1">
      <alignment horizontal="right"/>
    </xf>
    <xf numFmtId="164" fontId="3" fillId="0" borderId="5" xfId="1" applyNumberFormat="1" applyFont="1" applyBorder="1"/>
    <xf numFmtId="0" fontId="5" fillId="0" borderId="6" xfId="2" applyFont="1" applyBorder="1"/>
    <xf numFmtId="164" fontId="3" fillId="0" borderId="3" xfId="1" applyNumberFormat="1" applyFont="1" applyBorder="1"/>
    <xf numFmtId="0" fontId="3" fillId="0" borderId="7" xfId="2" applyFont="1" applyBorder="1"/>
    <xf numFmtId="0" fontId="2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0" borderId="10" xfId="2" applyFont="1" applyBorder="1"/>
    <xf numFmtId="0" fontId="2" fillId="0" borderId="7" xfId="2" applyFont="1" applyBorder="1" applyAlignment="1">
      <alignment horizontal="left"/>
    </xf>
    <xf numFmtId="164" fontId="3" fillId="0" borderId="4" xfId="1" applyNumberFormat="1" applyFont="1" applyBorder="1"/>
    <xf numFmtId="164" fontId="2" fillId="0" borderId="3" xfId="1" applyNumberFormat="1" applyFont="1" applyBorder="1"/>
    <xf numFmtId="164" fontId="2" fillId="0" borderId="11" xfId="1" applyNumberFormat="1" applyFont="1" applyBorder="1"/>
    <xf numFmtId="0" fontId="3" fillId="0" borderId="12" xfId="2" applyFont="1" applyBorder="1"/>
    <xf numFmtId="164" fontId="3" fillId="0" borderId="11" xfId="1" applyNumberFormat="1" applyFont="1" applyBorder="1"/>
    <xf numFmtId="0" fontId="7" fillId="0" borderId="5" xfId="2" applyFont="1" applyBorder="1"/>
    <xf numFmtId="0" fontId="2" fillId="0" borderId="12" xfId="2" applyFont="1" applyBorder="1"/>
    <xf numFmtId="49" fontId="7" fillId="0" borderId="5" xfId="2" applyNumberFormat="1" applyFont="1" applyBorder="1" applyAlignment="1">
      <alignment horizontal="center" vertical="center"/>
    </xf>
    <xf numFmtId="0" fontId="2" fillId="0" borderId="13" xfId="2" applyFont="1" applyBorder="1"/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/>
    <xf numFmtId="0" fontId="5" fillId="0" borderId="1" xfId="2" applyFont="1" applyBorder="1" applyAlignment="1">
      <alignment horizontal="centerContinuous" vertical="center"/>
    </xf>
    <xf numFmtId="0" fontId="3" fillId="0" borderId="0" xfId="3" applyFont="1"/>
    <xf numFmtId="0" fontId="5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4" fontId="2" fillId="0" borderId="0" xfId="2" applyNumberFormat="1" applyFont="1" applyAlignment="1">
      <alignment horizontal="right"/>
    </xf>
    <xf numFmtId="0" fontId="3" fillId="0" borderId="0" xfId="3" applyFon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4" fontId="2" fillId="0" borderId="2" xfId="1" applyNumberFormat="1" applyFont="1" applyFill="1" applyBorder="1"/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1</xdr:row>
      <xdr:rowOff>15875</xdr:rowOff>
    </xdr:from>
    <xdr:to>
      <xdr:col>1</xdr:col>
      <xdr:colOff>1435100</xdr:colOff>
      <xdr:row>5</xdr:row>
      <xdr:rowOff>82550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F7BB5AD-9A2F-4F4F-879D-C316EF70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063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321468</xdr:colOff>
      <xdr:row>1</xdr:row>
      <xdr:rowOff>23812</xdr:rowOff>
    </xdr:from>
    <xdr:to>
      <xdr:col>1</xdr:col>
      <xdr:colOff>1359693</xdr:colOff>
      <xdr:row>5</xdr:row>
      <xdr:rowOff>90487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A47E840-A45A-46E9-B67B-AA5E3480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" y="214312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\SC\IP\24\SC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">
          <cell r="A1" t="str">
            <v>DIRECCION NACIONAL DE</v>
          </cell>
        </row>
      </sheetData>
      <sheetData sheetId="63">
        <row r="1">
          <cell r="A1" t="str">
            <v>DIRECCION NACIONAL DE</v>
          </cell>
        </row>
      </sheetData>
      <sheetData sheetId="64">
        <row r="1">
          <cell r="A1" t="str">
            <v>DIRECCION NACIONAL DE</v>
          </cell>
        </row>
      </sheetData>
      <sheetData sheetId="65">
        <row r="1">
          <cell r="A1" t="str">
            <v>DIRECCION NACIONAL DE</v>
          </cell>
        </row>
      </sheetData>
      <sheetData sheetId="66">
        <row r="1">
          <cell r="A1" t="str">
            <v>DIRECCION NACIONAL DE</v>
          </cell>
        </row>
      </sheetData>
      <sheetData sheetId="67">
        <row r="1">
          <cell r="A1" t="str">
            <v>DIRECCION NACIONAL DE</v>
          </cell>
        </row>
      </sheetData>
      <sheetData sheetId="68">
        <row r="1">
          <cell r="A1" t="str">
            <v>DIRECCION NACIONAL DE</v>
          </cell>
        </row>
      </sheetData>
      <sheetData sheetId="69"/>
      <sheetData sheetId="70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NF MENSUAL CFRF"/>
      <sheetName val="ADM. PUBL. NO FINAN 1.1 TRIM AD"/>
      <sheetName val="2022_2021"/>
      <sheetName val="ADM. PUBL. NO FINAN 1.1 TRIM"/>
      <sheetName val="(ADM CENTRAL ADEC)"/>
      <sheetName val="(ADM CENTRAL CFRF)"/>
      <sheetName val="(ORG DESC ADEC)"/>
      <sheetName val="(ORG DESC CFRF)"/>
      <sheetName val="(FDO FIDUC ADEC)"/>
      <sheetName val="(FDO FIDUC CFRF)"/>
      <sheetName val="(CAJA PREVISIONAL ADEC)"/>
      <sheetName val="(CAJA PREVISIONAL CFRF)"/>
      <sheetName val="ADM. PUBL. NO FINAN 1.1 TRI CAJ"/>
      <sheetName val="CAJA (ADM CENTRAL)"/>
      <sheetName val="CAJA (ORG DESC)"/>
      <sheetName val="CAJA (FDO FIDUC)"/>
      <sheetName val="CAJA (CAJA PREVISIONAL)"/>
      <sheetName val="FIN FUN 1.3"/>
    </sheetNames>
    <sheetDataSet>
      <sheetData sheetId="0" refreshError="1"/>
      <sheetData sheetId="1" refreshError="1"/>
      <sheetData sheetId="2" refreshError="1"/>
      <sheetData sheetId="3" refreshError="1">
        <row r="13">
          <cell r="B13">
            <v>42756.57486683</v>
          </cell>
        </row>
        <row r="46">
          <cell r="B46">
            <v>0</v>
          </cell>
          <cell r="D46">
            <v>0</v>
          </cell>
        </row>
        <row r="49">
          <cell r="E49">
            <v>0</v>
          </cell>
        </row>
        <row r="52">
          <cell r="E52">
            <v>0</v>
          </cell>
        </row>
        <row r="53">
          <cell r="D53">
            <v>0</v>
          </cell>
        </row>
        <row r="55">
          <cell r="D55">
            <v>0</v>
          </cell>
          <cell r="E55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100">
          <cell r="D100">
            <v>0</v>
          </cell>
          <cell r="E100">
            <v>0</v>
          </cell>
        </row>
        <row r="104">
          <cell r="D104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D124">
            <v>0</v>
          </cell>
          <cell r="E124">
            <v>0</v>
          </cell>
        </row>
        <row r="131">
          <cell r="D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D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BD37-A020-453F-9388-CDB212117EEF}">
  <sheetPr>
    <tabColor rgb="FFFFFF00"/>
    <pageSetUpPr fitToPage="1"/>
  </sheetPr>
  <dimension ref="A7:I117"/>
  <sheetViews>
    <sheetView showGridLines="0" view="pageBreakPreview" zoomScale="60" zoomScaleNormal="100" workbookViewId="0">
      <pane ySplit="18" topLeftCell="A81" activePane="bottomLeft" state="frozen"/>
      <selection pane="bottomLeft" activeCell="B105" sqref="B105"/>
    </sheetView>
  </sheetViews>
  <sheetFormatPr baseColWidth="10" defaultColWidth="11" defaultRowHeight="15" x14ac:dyDescent="0.25"/>
  <cols>
    <col min="1" max="1" width="48.125" style="1" customWidth="1"/>
    <col min="2" max="2" width="25.25" style="1" customWidth="1"/>
    <col min="3" max="3" width="18.25" style="1" customWidth="1"/>
    <col min="4" max="4" width="15.25" style="1" bestFit="1" customWidth="1"/>
    <col min="5" max="5" width="21.25" style="1" customWidth="1"/>
    <col min="6" max="6" width="21.1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7" spans="1:9" x14ac:dyDescent="0.25">
      <c r="A7" s="44" t="s">
        <v>98</v>
      </c>
      <c r="B7" s="44"/>
      <c r="C7" s="44"/>
      <c r="D7" s="44"/>
      <c r="E7" s="44"/>
      <c r="F7" s="44"/>
      <c r="G7" s="41"/>
    </row>
    <row r="8" spans="1:9" x14ac:dyDescent="0.25">
      <c r="A8" s="44" t="s">
        <v>99</v>
      </c>
      <c r="B8" s="44"/>
      <c r="C8" s="44"/>
      <c r="D8" s="44"/>
      <c r="E8" s="44"/>
      <c r="F8" s="44"/>
      <c r="G8" s="41"/>
    </row>
    <row r="9" spans="1:9" x14ac:dyDescent="0.25">
      <c r="A9" s="44" t="s">
        <v>104</v>
      </c>
      <c r="B9" s="44"/>
      <c r="C9" s="44"/>
      <c r="D9" s="44"/>
      <c r="E9" s="44"/>
      <c r="F9" s="44"/>
      <c r="G9" s="41"/>
    </row>
    <row r="10" spans="1:9" x14ac:dyDescent="0.25">
      <c r="A10" s="39"/>
      <c r="B10" s="12"/>
      <c r="C10" s="42"/>
      <c r="D10" s="42"/>
      <c r="E10" s="42"/>
      <c r="F10" s="42"/>
      <c r="G10" s="41"/>
    </row>
    <row r="11" spans="1:9" x14ac:dyDescent="0.25">
      <c r="A11" s="39"/>
      <c r="B11" s="12"/>
      <c r="C11" s="42"/>
      <c r="D11" s="42"/>
      <c r="E11" s="42" t="s">
        <v>102</v>
      </c>
      <c r="F11" s="42"/>
      <c r="G11" s="41"/>
    </row>
    <row r="12" spans="1:9" x14ac:dyDescent="0.25">
      <c r="A12" s="39" t="s">
        <v>105</v>
      </c>
      <c r="B12" s="12"/>
      <c r="C12" s="12"/>
      <c r="D12" s="12"/>
      <c r="E12" s="12"/>
      <c r="F12" s="43" t="s">
        <v>103</v>
      </c>
      <c r="G12" s="12"/>
      <c r="H12" s="12"/>
      <c r="I12" s="12"/>
    </row>
    <row r="13" spans="1:9" x14ac:dyDescent="0.25">
      <c r="A13" s="40" t="s">
        <v>101</v>
      </c>
      <c r="B13" s="12"/>
      <c r="C13" s="12"/>
      <c r="D13" s="12"/>
      <c r="E13" s="12"/>
      <c r="F13" s="12"/>
    </row>
    <row r="14" spans="1:9" ht="15.75" thickBot="1" x14ac:dyDescent="0.3">
      <c r="A14" s="40"/>
      <c r="B14" s="12"/>
      <c r="C14" s="12"/>
      <c r="D14" s="12"/>
      <c r="E14" s="12"/>
      <c r="F14" s="12"/>
    </row>
    <row r="15" spans="1:9" ht="24" customHeight="1" thickBot="1" x14ac:dyDescent="0.3">
      <c r="A15" s="38" t="s">
        <v>98</v>
      </c>
      <c r="B15" s="45" t="s">
        <v>97</v>
      </c>
      <c r="C15" s="46"/>
      <c r="D15" s="46"/>
      <c r="E15" s="46"/>
      <c r="F15" s="47"/>
    </row>
    <row r="16" spans="1:9" x14ac:dyDescent="0.25">
      <c r="A16" s="37"/>
      <c r="B16" s="36"/>
      <c r="C16" s="36"/>
      <c r="D16" s="36"/>
      <c r="E16" s="36"/>
      <c r="F16" s="36"/>
    </row>
    <row r="17" spans="1:7" ht="30" x14ac:dyDescent="0.25">
      <c r="A17" s="35" t="s">
        <v>96</v>
      </c>
      <c r="B17" s="34" t="s">
        <v>95</v>
      </c>
      <c r="C17" s="34" t="s">
        <v>94</v>
      </c>
      <c r="D17" s="34" t="s">
        <v>93</v>
      </c>
      <c r="E17" s="34" t="s">
        <v>92</v>
      </c>
      <c r="F17" s="34" t="s">
        <v>91</v>
      </c>
    </row>
    <row r="18" spans="1:7" ht="15.75" thickBot="1" x14ac:dyDescent="0.3">
      <c r="A18" s="33"/>
      <c r="B18" s="32" t="s">
        <v>90</v>
      </c>
      <c r="C18" s="32" t="s">
        <v>89</v>
      </c>
      <c r="D18" s="32" t="s">
        <v>88</v>
      </c>
      <c r="E18" s="32" t="s">
        <v>87</v>
      </c>
      <c r="F18" s="32" t="s">
        <v>86</v>
      </c>
    </row>
    <row r="19" spans="1:7" ht="15.75" thickBot="1" x14ac:dyDescent="0.3">
      <c r="A19" s="31"/>
      <c r="B19" s="30"/>
      <c r="C19" s="30"/>
      <c r="D19" s="30"/>
      <c r="E19" s="30"/>
      <c r="F19" s="30"/>
    </row>
    <row r="20" spans="1:7" ht="20.25" customHeight="1" thickBot="1" x14ac:dyDescent="0.3">
      <c r="A20" s="14" t="s">
        <v>85</v>
      </c>
      <c r="B20" s="13">
        <f>+B21+B24+B25+B32+B33+B34</f>
        <v>231610363091.70999</v>
      </c>
      <c r="C20" s="13">
        <f>+C21+C24+C25+C32+C33+C34</f>
        <v>14729495910.629999</v>
      </c>
      <c r="D20" s="13">
        <f>+D21+D24+D25+D32+D33+D34</f>
        <v>0</v>
      </c>
      <c r="E20" s="13">
        <f>+E21+E24+E25+E32+E33+E34</f>
        <v>44520566834.179993</v>
      </c>
      <c r="F20" s="13">
        <f>+F21+F24+F25+F32+F33+F34</f>
        <v>290860425836.51996</v>
      </c>
      <c r="G20" s="12"/>
    </row>
    <row r="21" spans="1:7" x14ac:dyDescent="0.25">
      <c r="A21" s="19" t="s">
        <v>84</v>
      </c>
      <c r="B21" s="21">
        <f>+B22+B23</f>
        <v>141701377373.29999</v>
      </c>
      <c r="C21" s="21">
        <f>+C22+C23</f>
        <v>1827991726.1100001</v>
      </c>
      <c r="D21" s="21">
        <f>+D22+D23</f>
        <v>0</v>
      </c>
      <c r="E21" s="21">
        <f>+E22+E23</f>
        <v>11698755620.1</v>
      </c>
      <c r="F21" s="21">
        <f>+F22+F23</f>
        <v>155228124719.50998</v>
      </c>
      <c r="G21" s="12"/>
    </row>
    <row r="22" spans="1:7" x14ac:dyDescent="0.25">
      <c r="A22" s="19" t="s">
        <v>83</v>
      </c>
      <c r="B22" s="6">
        <v>42756574866.809998</v>
      </c>
      <c r="C22" s="6">
        <v>981883287.81000018</v>
      </c>
      <c r="D22" s="6">
        <v>0</v>
      </c>
      <c r="E22" s="6">
        <v>10927539217.9</v>
      </c>
      <c r="F22" s="6">
        <f>+SUM(B22:E22)</f>
        <v>54665997372.519997</v>
      </c>
      <c r="G22" s="12"/>
    </row>
    <row r="23" spans="1:7" x14ac:dyDescent="0.25">
      <c r="A23" s="19" t="s">
        <v>82</v>
      </c>
      <c r="B23" s="6">
        <v>98944802506.48999</v>
      </c>
      <c r="C23" s="6">
        <v>846108438.29999995</v>
      </c>
      <c r="D23" s="6">
        <v>0</v>
      </c>
      <c r="E23" s="6">
        <v>771216402.19999993</v>
      </c>
      <c r="F23" s="6">
        <f>+SUM(B23:E23)</f>
        <v>100562127346.98999</v>
      </c>
      <c r="G23" s="12"/>
    </row>
    <row r="24" spans="1:7" x14ac:dyDescent="0.25">
      <c r="A24" s="19" t="s">
        <v>81</v>
      </c>
      <c r="B24" s="29">
        <f>+'[6]ADM. PUBL. NO FINAN 1.1 TRIM'!B46</f>
        <v>0</v>
      </c>
      <c r="C24" s="29">
        <v>341075505.60000002</v>
      </c>
      <c r="D24" s="29">
        <f>+'[6]ADM. PUBL. NO FINAN 1.1 TRIM'!D46</f>
        <v>0</v>
      </c>
      <c r="E24" s="29">
        <v>32821811214.07999</v>
      </c>
      <c r="F24" s="29">
        <f>+SUM(B24:E24)</f>
        <v>33162886719.679989</v>
      </c>
      <c r="G24" s="12"/>
    </row>
    <row r="25" spans="1:7" x14ac:dyDescent="0.25">
      <c r="A25" s="19" t="s">
        <v>80</v>
      </c>
      <c r="B25" s="25">
        <f>SUM(B26:B31)</f>
        <v>78645008722.690018</v>
      </c>
      <c r="C25" s="25">
        <f>SUM(C26:C31)</f>
        <v>12187705901.84</v>
      </c>
      <c r="D25" s="25">
        <f>SUM(D26:D31)</f>
        <v>0</v>
      </c>
      <c r="E25" s="25">
        <f>SUM(E26:E31)</f>
        <v>0</v>
      </c>
      <c r="F25" s="25">
        <f>SUM(F26:F31)</f>
        <v>90832714624.530014</v>
      </c>
      <c r="G25" s="12"/>
    </row>
    <row r="26" spans="1:7" x14ac:dyDescent="0.25">
      <c r="A26" s="20" t="s">
        <v>79</v>
      </c>
      <c r="B26" s="27">
        <v>73997306853.01001</v>
      </c>
      <c r="C26" s="27">
        <v>0</v>
      </c>
      <c r="D26" s="27">
        <v>0</v>
      </c>
      <c r="E26" s="27">
        <f>+'[6]ADM. PUBL. NO FINAN 1.1 TRIM'!E49</f>
        <v>0</v>
      </c>
      <c r="F26" s="27">
        <f>+SUM(B26:E26)</f>
        <v>73997306853.01001</v>
      </c>
      <c r="G26" s="12"/>
    </row>
    <row r="27" spans="1:7" x14ac:dyDescent="0.25">
      <c r="A27" s="20" t="s">
        <v>78</v>
      </c>
      <c r="B27" s="5">
        <v>1832841824.4999998</v>
      </c>
      <c r="C27" s="5">
        <v>152584759.87</v>
      </c>
      <c r="D27" s="5">
        <v>0</v>
      </c>
      <c r="E27" s="5">
        <f>+'[6]ADM. PUBL. NO FINAN 1.1 TRIM'!E52</f>
        <v>0</v>
      </c>
      <c r="F27" s="5">
        <f t="shared" ref="F27:F33" si="0">+SUM(B27:E27)</f>
        <v>1985426584.3699999</v>
      </c>
      <c r="G27" s="12"/>
    </row>
    <row r="28" spans="1:7" x14ac:dyDescent="0.25">
      <c r="A28" s="20" t="s">
        <v>77</v>
      </c>
      <c r="B28" s="5">
        <v>161609604.51999998</v>
      </c>
      <c r="C28" s="5">
        <v>10809261.550000001</v>
      </c>
      <c r="D28" s="5">
        <v>0</v>
      </c>
      <c r="E28" s="5">
        <v>0</v>
      </c>
      <c r="F28" s="5">
        <f t="shared" si="0"/>
        <v>172418866.06999999</v>
      </c>
      <c r="G28" s="12"/>
    </row>
    <row r="29" spans="1:7" x14ac:dyDescent="0.25">
      <c r="A29" s="20" t="s">
        <v>76</v>
      </c>
      <c r="B29" s="5">
        <v>2291520381.2700005</v>
      </c>
      <c r="C29" s="5">
        <v>11210041996.780001</v>
      </c>
      <c r="D29" s="5">
        <v>0</v>
      </c>
      <c r="E29" s="5">
        <v>0</v>
      </c>
      <c r="F29" s="5">
        <f t="shared" si="0"/>
        <v>13501562378.050001</v>
      </c>
      <c r="G29" s="12"/>
    </row>
    <row r="30" spans="1:7" x14ac:dyDescent="0.25">
      <c r="A30" s="20" t="s">
        <v>75</v>
      </c>
      <c r="B30" s="5">
        <v>1158556.44</v>
      </c>
      <c r="C30" s="5">
        <v>0</v>
      </c>
      <c r="D30" s="5">
        <v>0</v>
      </c>
      <c r="E30" s="5">
        <v>0</v>
      </c>
      <c r="F30" s="5">
        <f t="shared" si="0"/>
        <v>1158556.44</v>
      </c>
      <c r="G30" s="12"/>
    </row>
    <row r="31" spans="1:7" x14ac:dyDescent="0.25">
      <c r="A31" s="20" t="s">
        <v>74</v>
      </c>
      <c r="B31" s="5">
        <v>360571502.94999999</v>
      </c>
      <c r="C31" s="5">
        <v>814269883.63999987</v>
      </c>
      <c r="D31" s="5">
        <v>0</v>
      </c>
      <c r="E31" s="5">
        <v>0</v>
      </c>
      <c r="F31" s="5">
        <f t="shared" si="0"/>
        <v>1174841386.5899999</v>
      </c>
      <c r="G31" s="12"/>
    </row>
    <row r="32" spans="1:7" x14ac:dyDescent="0.25">
      <c r="A32" s="19" t="s">
        <v>73</v>
      </c>
      <c r="B32" s="25">
        <v>2841667964.8799996</v>
      </c>
      <c r="C32" s="25">
        <v>71295533.870000005</v>
      </c>
      <c r="D32" s="25">
        <f>+'[6]ADM. PUBL. NO FINAN 1.1 TRIM'!D53</f>
        <v>0</v>
      </c>
      <c r="E32" s="25">
        <v>0</v>
      </c>
      <c r="F32" s="25">
        <f t="shared" si="0"/>
        <v>2912963498.7499995</v>
      </c>
      <c r="G32" s="12"/>
    </row>
    <row r="33" spans="1:7" x14ac:dyDescent="0.25">
      <c r="A33" s="19" t="s">
        <v>72</v>
      </c>
      <c r="B33" s="25">
        <v>6763828357.4899988</v>
      </c>
      <c r="C33" s="25">
        <v>1427243.21</v>
      </c>
      <c r="D33" s="25">
        <f>+'[6]ADM. PUBL. NO FINAN 1.1 TRIM'!D55</f>
        <v>0</v>
      </c>
      <c r="E33" s="25">
        <f>+'[6]ADM. PUBL. NO FINAN 1.1 TRIM'!E55</f>
        <v>0</v>
      </c>
      <c r="F33" s="25">
        <f t="shared" si="0"/>
        <v>6765255600.6999989</v>
      </c>
      <c r="G33" s="12"/>
    </row>
    <row r="34" spans="1:7" x14ac:dyDescent="0.25">
      <c r="A34" s="19" t="s">
        <v>71</v>
      </c>
      <c r="B34" s="25">
        <f>+B36+B35</f>
        <v>1658480673.3500001</v>
      </c>
      <c r="C34" s="25">
        <f>+C36+C35</f>
        <v>300000000</v>
      </c>
      <c r="D34" s="25">
        <f>+D36+D35</f>
        <v>0</v>
      </c>
      <c r="E34" s="25">
        <f>+E36+E35</f>
        <v>0</v>
      </c>
      <c r="F34" s="29">
        <f>+F36+F35</f>
        <v>1958480673.3500001</v>
      </c>
      <c r="G34" s="12"/>
    </row>
    <row r="35" spans="1:7" x14ac:dyDescent="0.25">
      <c r="A35" s="28" t="s">
        <v>70</v>
      </c>
      <c r="B35" s="6">
        <v>0</v>
      </c>
      <c r="C35" s="6">
        <v>0</v>
      </c>
      <c r="D35" s="6">
        <v>0</v>
      </c>
      <c r="E35" s="6">
        <v>0</v>
      </c>
      <c r="F35" s="29">
        <f>+SUM(B35:E35)</f>
        <v>0</v>
      </c>
      <c r="G35" s="12"/>
    </row>
    <row r="36" spans="1:7" x14ac:dyDescent="0.25">
      <c r="A36" s="28" t="s">
        <v>69</v>
      </c>
      <c r="B36" s="6">
        <f>+B37+B38+B39</f>
        <v>1658480673.3500001</v>
      </c>
      <c r="C36" s="6">
        <f>+C37+C38+C39</f>
        <v>300000000</v>
      </c>
      <c r="D36" s="6">
        <f>+D37+D38+D39</f>
        <v>0</v>
      </c>
      <c r="E36" s="6">
        <f>+E37+E38+E39</f>
        <v>0</v>
      </c>
      <c r="F36" s="6">
        <f>+SUM(B36:E36)</f>
        <v>1958480673.3500001</v>
      </c>
      <c r="G36" s="12"/>
    </row>
    <row r="37" spans="1:7" x14ac:dyDescent="0.25">
      <c r="A37" s="28" t="s">
        <v>68</v>
      </c>
      <c r="B37" s="6">
        <v>1655401237.2800002</v>
      </c>
      <c r="C37" s="6">
        <v>0</v>
      </c>
      <c r="D37" s="6">
        <v>0</v>
      </c>
      <c r="E37" s="6">
        <v>0</v>
      </c>
      <c r="F37" s="6">
        <f>+SUM(B37:E37)</f>
        <v>1655401237.2800002</v>
      </c>
      <c r="G37" s="12"/>
    </row>
    <row r="38" spans="1:7" x14ac:dyDescent="0.25">
      <c r="A38" s="28" t="s">
        <v>67</v>
      </c>
      <c r="B38" s="6">
        <v>3079436.07</v>
      </c>
      <c r="C38" s="6">
        <v>0</v>
      </c>
      <c r="D38" s="6">
        <v>0</v>
      </c>
      <c r="E38" s="6">
        <v>0</v>
      </c>
      <c r="F38" s="6">
        <f>+SUM(B38:E38)</f>
        <v>3079436.07</v>
      </c>
      <c r="G38" s="12"/>
    </row>
    <row r="39" spans="1:7" ht="15.75" thickBot="1" x14ac:dyDescent="0.3">
      <c r="A39" s="28" t="s">
        <v>66</v>
      </c>
      <c r="B39" s="6">
        <v>0</v>
      </c>
      <c r="C39" s="6">
        <v>300000000</v>
      </c>
      <c r="D39" s="6">
        <v>0</v>
      </c>
      <c r="E39" s="6">
        <v>0</v>
      </c>
      <c r="F39" s="6">
        <f>+SUM(B39:E39)</f>
        <v>300000000</v>
      </c>
      <c r="G39" s="12"/>
    </row>
    <row r="40" spans="1:7" ht="15.75" thickBot="1" x14ac:dyDescent="0.3">
      <c r="A40" s="14" t="s">
        <v>65</v>
      </c>
      <c r="B40" s="13">
        <f>+B41+B45+B48+B50+B49</f>
        <v>173613257865.34</v>
      </c>
      <c r="C40" s="13">
        <f>+C41+C45+C48+C50+C49</f>
        <v>5569880734.4399996</v>
      </c>
      <c r="D40" s="13">
        <f>+D41+D45+D48+D50+D49</f>
        <v>0</v>
      </c>
      <c r="E40" s="13">
        <f>+E41+E45+E48+E50+E49</f>
        <v>59561903564.330002</v>
      </c>
      <c r="F40" s="13">
        <f>+F41+F45+F48+F50+F49</f>
        <v>238745042164.11005</v>
      </c>
      <c r="G40" s="12"/>
    </row>
    <row r="41" spans="1:7" x14ac:dyDescent="0.25">
      <c r="A41" s="19" t="s">
        <v>64</v>
      </c>
      <c r="B41" s="18">
        <f>+B42+B43+B44</f>
        <v>117750823727.63</v>
      </c>
      <c r="C41" s="18">
        <f>+C42+C43+C44</f>
        <v>5558207727.4899998</v>
      </c>
      <c r="D41" s="18">
        <f>+D42+D43+D44</f>
        <v>0</v>
      </c>
      <c r="E41" s="18">
        <f>+E42+E43+E44</f>
        <v>681492368.04000008</v>
      </c>
      <c r="F41" s="18">
        <f>+F42+F43+F44</f>
        <v>123990523823.16002</v>
      </c>
      <c r="G41" s="12"/>
    </row>
    <row r="42" spans="1:7" x14ac:dyDescent="0.25">
      <c r="A42" s="20" t="s">
        <v>63</v>
      </c>
      <c r="B42" s="5">
        <v>109708637680.51001</v>
      </c>
      <c r="C42" s="5">
        <v>4717414773.8099995</v>
      </c>
      <c r="D42" s="5">
        <f>+'[6]ADM. PUBL. NO FINAN 1.1 TRIM'!D67</f>
        <v>0</v>
      </c>
      <c r="E42" s="5">
        <v>622555621.08000004</v>
      </c>
      <c r="F42" s="5">
        <f t="shared" ref="F42:F48" si="1">+SUM(B42:E42)</f>
        <v>115048608075.40001</v>
      </c>
      <c r="G42" s="12"/>
    </row>
    <row r="43" spans="1:7" x14ac:dyDescent="0.25">
      <c r="A43" s="20" t="s">
        <v>62</v>
      </c>
      <c r="B43" s="5">
        <v>3062979396.4499998</v>
      </c>
      <c r="C43" s="5">
        <v>173344493.80000004</v>
      </c>
      <c r="D43" s="5">
        <f>+'[6]ADM. PUBL. NO FINAN 1.1 TRIM'!D68+'[6]ADM. PUBL. NO FINAN 1.1 TRIM'!D69</f>
        <v>0</v>
      </c>
      <c r="E43" s="5">
        <v>18820594.959999997</v>
      </c>
      <c r="F43" s="5">
        <f t="shared" si="1"/>
        <v>3255144485.21</v>
      </c>
      <c r="G43" s="12"/>
    </row>
    <row r="44" spans="1:7" x14ac:dyDescent="0.25">
      <c r="A44" s="20" t="s">
        <v>61</v>
      </c>
      <c r="B44" s="5">
        <v>4979206650.6700001</v>
      </c>
      <c r="C44" s="5">
        <v>667448459.88</v>
      </c>
      <c r="D44" s="5"/>
      <c r="E44" s="5">
        <v>40116152</v>
      </c>
      <c r="F44" s="5">
        <f t="shared" si="1"/>
        <v>5686771262.5500002</v>
      </c>
      <c r="G44" s="12"/>
    </row>
    <row r="45" spans="1:7" x14ac:dyDescent="0.25">
      <c r="A45" s="19" t="s">
        <v>60</v>
      </c>
      <c r="B45" s="18">
        <f>+B46+B47</f>
        <v>590263374.74000001</v>
      </c>
      <c r="C45" s="18">
        <f>+C46+C47</f>
        <v>0</v>
      </c>
      <c r="D45" s="18">
        <f>+D46+D47</f>
        <v>0</v>
      </c>
      <c r="E45" s="18">
        <f>+E46+E47</f>
        <v>0</v>
      </c>
      <c r="F45" s="18">
        <f t="shared" si="1"/>
        <v>590263374.74000001</v>
      </c>
      <c r="G45" s="12"/>
    </row>
    <row r="46" spans="1:7" x14ac:dyDescent="0.25">
      <c r="A46" s="20" t="s">
        <v>59</v>
      </c>
      <c r="B46" s="27">
        <v>590263374.74000001</v>
      </c>
      <c r="C46" s="27">
        <f>+'[6]ADM. PUBL. NO FINAN 1.1 TRIM'!C71</f>
        <v>0</v>
      </c>
      <c r="D46" s="27">
        <f>+'[6]ADM. PUBL. NO FINAN 1.1 TRIM'!D71</f>
        <v>0</v>
      </c>
      <c r="E46" s="27">
        <f>+'[6]ADM. PUBL. NO FINAN 1.1 TRIM'!E71</f>
        <v>0</v>
      </c>
      <c r="F46" s="27">
        <f t="shared" si="1"/>
        <v>590263374.74000001</v>
      </c>
      <c r="G46" s="12"/>
    </row>
    <row r="47" spans="1:7" x14ac:dyDescent="0.25">
      <c r="A47" s="20" t="s">
        <v>58</v>
      </c>
      <c r="B47" s="26">
        <f>+'[6]ADM. PUBL. NO FINAN 1.1 TRIM'!B72</f>
        <v>0</v>
      </c>
      <c r="C47" s="26">
        <f>+'[6]ADM. PUBL. NO FINAN 1.1 TRIM'!C72</f>
        <v>0</v>
      </c>
      <c r="D47" s="26">
        <f>+'[6]ADM. PUBL. NO FINAN 1.1 TRIM'!D72</f>
        <v>0</v>
      </c>
      <c r="E47" s="26">
        <f>+'[6]ADM. PUBL. NO FINAN 1.1 TRIM'!E72</f>
        <v>0</v>
      </c>
      <c r="F47" s="5">
        <f t="shared" si="1"/>
        <v>0</v>
      </c>
      <c r="G47" s="12"/>
    </row>
    <row r="48" spans="1:7" x14ac:dyDescent="0.25">
      <c r="A48" s="19" t="s">
        <v>57</v>
      </c>
      <c r="B48" s="25">
        <v>407819556.50999999</v>
      </c>
      <c r="C48" s="25">
        <v>0</v>
      </c>
      <c r="D48" s="25">
        <f>+'[6]ADM. PUBL. NO FINAN 1.1 TRIM'!D73</f>
        <v>0</v>
      </c>
      <c r="E48" s="25">
        <v>58863176264.160004</v>
      </c>
      <c r="F48" s="25">
        <f t="shared" si="1"/>
        <v>59270995820.670006</v>
      </c>
      <c r="G48" s="12"/>
    </row>
    <row r="49" spans="1:9" x14ac:dyDescent="0.25">
      <c r="A49" s="19" t="s">
        <v>56</v>
      </c>
      <c r="B49" s="18">
        <v>2796661.29</v>
      </c>
      <c r="C49" s="18">
        <v>11673006.949999999</v>
      </c>
      <c r="D49" s="18">
        <v>0</v>
      </c>
      <c r="E49" s="18">
        <v>288.36</v>
      </c>
      <c r="F49" s="18">
        <f>+SUM(B49:E49)</f>
        <v>14469956.599999998</v>
      </c>
      <c r="G49" s="12"/>
    </row>
    <row r="50" spans="1:9" x14ac:dyDescent="0.25">
      <c r="A50" s="19" t="s">
        <v>55</v>
      </c>
      <c r="B50" s="18">
        <f>+B51+B57+B61</f>
        <v>54861554545.169998</v>
      </c>
      <c r="C50" s="18">
        <f>+C51+C57+C61</f>
        <v>0</v>
      </c>
      <c r="D50" s="18">
        <f>+D51+D57+D61</f>
        <v>0</v>
      </c>
      <c r="E50" s="18">
        <f>+E51+E57+E61</f>
        <v>17234643.77</v>
      </c>
      <c r="F50" s="18">
        <f>+F51+F57+F61</f>
        <v>54878789188.939995</v>
      </c>
      <c r="G50" s="12"/>
    </row>
    <row r="51" spans="1:9" x14ac:dyDescent="0.25">
      <c r="A51" s="20" t="s">
        <v>36</v>
      </c>
      <c r="B51" s="5">
        <f>SUM(B52:B56)</f>
        <v>8368464612.1199999</v>
      </c>
      <c r="C51" s="5">
        <f>SUM(C52:C56)</f>
        <v>0</v>
      </c>
      <c r="D51" s="5">
        <f>SUM(D52:D56)</f>
        <v>0</v>
      </c>
      <c r="E51" s="5">
        <f>SUM(E52:E56)</f>
        <v>17234643.77</v>
      </c>
      <c r="F51" s="5">
        <f t="shared" ref="F51:F61" si="2">+SUM(B51:E51)</f>
        <v>8385699255.8900003</v>
      </c>
      <c r="G51" s="12"/>
    </row>
    <row r="52" spans="1:9" x14ac:dyDescent="0.25">
      <c r="A52" s="24" t="s">
        <v>54</v>
      </c>
      <c r="B52" s="5">
        <v>1940073921.8000002</v>
      </c>
      <c r="C52" s="5">
        <v>0</v>
      </c>
      <c r="D52" s="5">
        <v>0</v>
      </c>
      <c r="E52" s="5">
        <v>17234643.77</v>
      </c>
      <c r="F52" s="5">
        <f t="shared" si="2"/>
        <v>1957308565.5700002</v>
      </c>
      <c r="G52" s="12"/>
    </row>
    <row r="53" spans="1:9" x14ac:dyDescent="0.25">
      <c r="A53" s="24" t="s">
        <v>53</v>
      </c>
      <c r="B53" s="5">
        <v>28797749.120000001</v>
      </c>
      <c r="C53" s="5">
        <v>0</v>
      </c>
      <c r="D53" s="5">
        <v>0</v>
      </c>
      <c r="E53" s="5">
        <v>0</v>
      </c>
      <c r="F53" s="5">
        <f t="shared" si="2"/>
        <v>28797749.120000001</v>
      </c>
      <c r="G53" s="12"/>
    </row>
    <row r="54" spans="1:9" x14ac:dyDescent="0.25">
      <c r="A54" s="20" t="s">
        <v>52</v>
      </c>
      <c r="B54" s="5">
        <v>118325623.03999999</v>
      </c>
      <c r="C54" s="5">
        <v>0</v>
      </c>
      <c r="D54" s="5">
        <v>0</v>
      </c>
      <c r="E54" s="5">
        <v>0</v>
      </c>
      <c r="F54" s="5">
        <f t="shared" si="2"/>
        <v>118325623.03999999</v>
      </c>
      <c r="G54" s="12"/>
    </row>
    <row r="55" spans="1:9" x14ac:dyDescent="0.25">
      <c r="A55" s="20" t="s">
        <v>51</v>
      </c>
      <c r="B55" s="5">
        <v>6228627745.79</v>
      </c>
      <c r="C55" s="5">
        <v>0</v>
      </c>
      <c r="D55" s="5">
        <v>0</v>
      </c>
      <c r="E55" s="5">
        <v>0</v>
      </c>
      <c r="F55" s="5">
        <f t="shared" si="2"/>
        <v>6228627745.79</v>
      </c>
      <c r="G55" s="12"/>
    </row>
    <row r="56" spans="1:9" x14ac:dyDescent="0.25">
      <c r="A56" s="20" t="s">
        <v>50</v>
      </c>
      <c r="B56" s="5">
        <v>52639572.370000005</v>
      </c>
      <c r="C56" s="5">
        <v>0</v>
      </c>
      <c r="D56" s="5">
        <v>0</v>
      </c>
      <c r="E56" s="5">
        <v>0</v>
      </c>
      <c r="F56" s="5">
        <f t="shared" si="2"/>
        <v>52639572.370000005</v>
      </c>
      <c r="G56" s="12"/>
    </row>
    <row r="57" spans="1:9" x14ac:dyDescent="0.25">
      <c r="A57" s="20" t="s">
        <v>35</v>
      </c>
      <c r="B57" s="5">
        <f>+B58+B60+B59</f>
        <v>46493089933.049995</v>
      </c>
      <c r="C57" s="5">
        <f>+C58+C60</f>
        <v>0</v>
      </c>
      <c r="D57" s="5">
        <v>0</v>
      </c>
      <c r="E57" s="5">
        <f>+E58+E60</f>
        <v>0</v>
      </c>
      <c r="F57" s="5">
        <f t="shared" si="2"/>
        <v>46493089933.049995</v>
      </c>
      <c r="G57" s="12"/>
    </row>
    <row r="58" spans="1:9" x14ac:dyDescent="0.25">
      <c r="A58" s="20" t="s">
        <v>49</v>
      </c>
      <c r="B58" s="5">
        <v>32341772384.329998</v>
      </c>
      <c r="C58" s="5">
        <f>+'[6]ADM. PUBL. NO FINAN 1.1 TRIM'!C82</f>
        <v>0</v>
      </c>
      <c r="D58" s="5">
        <f>+'[6]ADM. PUBL. NO FINAN 1.1 TRIM'!D82</f>
        <v>0</v>
      </c>
      <c r="E58" s="5">
        <f>+'[6]ADM. PUBL. NO FINAN 1.1 TRIM'!E82</f>
        <v>0</v>
      </c>
      <c r="F58" s="5">
        <f t="shared" si="2"/>
        <v>32341772384.329998</v>
      </c>
      <c r="G58" s="12"/>
    </row>
    <row r="59" spans="1:9" x14ac:dyDescent="0.25">
      <c r="A59" s="20" t="s">
        <v>48</v>
      </c>
      <c r="B59" s="5">
        <v>1440118248.99</v>
      </c>
      <c r="C59" s="5">
        <v>0</v>
      </c>
      <c r="D59" s="5">
        <v>0</v>
      </c>
      <c r="E59" s="5">
        <v>0</v>
      </c>
      <c r="F59" s="5">
        <f t="shared" si="2"/>
        <v>1440118248.99</v>
      </c>
      <c r="G59" s="12"/>
    </row>
    <row r="60" spans="1:9" x14ac:dyDescent="0.25">
      <c r="A60" s="20" t="s">
        <v>47</v>
      </c>
      <c r="B60" s="5">
        <v>12711199299.730001</v>
      </c>
      <c r="C60" s="5">
        <f>+'[6]ADM. PUBL. NO FINAN 1.1 TRIM'!C80-'[6]ADM. PUBL. NO FINAN 1.1 TRIM'!C82</f>
        <v>0</v>
      </c>
      <c r="D60" s="5">
        <f>+'[6]ADM. PUBL. NO FINAN 1.1 TRIM'!D80-'[6]ADM. PUBL. NO FINAN 1.1 TRIM'!D82</f>
        <v>0</v>
      </c>
      <c r="E60" s="5">
        <f>+'[6]ADM. PUBL. NO FINAN 1.1 TRIM'!E80-'[6]ADM. PUBL. NO FINAN 1.1 TRIM'!E82</f>
        <v>0</v>
      </c>
      <c r="F60" s="5">
        <f t="shared" si="2"/>
        <v>12711199299.730001</v>
      </c>
      <c r="G60" s="12"/>
    </row>
    <row r="61" spans="1:9" ht="15.75" thickBot="1" x14ac:dyDescent="0.3">
      <c r="A61" s="23" t="s">
        <v>32</v>
      </c>
      <c r="B61" s="5">
        <f>+'[6]ADM. PUBL. NO FINAN 1.1 TRIM'!B87</f>
        <v>0</v>
      </c>
      <c r="C61" s="5">
        <f>+'[6]ADM. PUBL. NO FINAN 1.1 TRIM'!C87</f>
        <v>0</v>
      </c>
      <c r="D61" s="5">
        <f>+'[6]ADM. PUBL. NO FINAN 1.1 TRIM'!D87</f>
        <v>0</v>
      </c>
      <c r="E61" s="5">
        <f>+'[6]ADM. PUBL. NO FINAN 1.1 TRIM'!E87</f>
        <v>0</v>
      </c>
      <c r="F61" s="5">
        <f t="shared" si="2"/>
        <v>0</v>
      </c>
      <c r="G61" s="12"/>
    </row>
    <row r="62" spans="1:9" ht="15.75" thickBot="1" x14ac:dyDescent="0.3">
      <c r="A62" s="14" t="s">
        <v>46</v>
      </c>
      <c r="B62" s="13">
        <f>+B20-B40</f>
        <v>57997105226.369995</v>
      </c>
      <c r="C62" s="13">
        <f>+C20-C40</f>
        <v>9159615176.1899986</v>
      </c>
      <c r="D62" s="13">
        <f>+D20-D40</f>
        <v>0</v>
      </c>
      <c r="E62" s="13">
        <f>+E20-E40</f>
        <v>-15041336730.150009</v>
      </c>
      <c r="F62" s="13">
        <f>+F20-F40</f>
        <v>52115383672.409912</v>
      </c>
      <c r="G62" s="12"/>
      <c r="H62" s="12"/>
      <c r="I62" s="12"/>
    </row>
    <row r="63" spans="1:9" ht="15.75" thickBot="1" x14ac:dyDescent="0.3">
      <c r="A63" s="14" t="s">
        <v>45</v>
      </c>
      <c r="B63" s="13">
        <f>+B64+B65+B72</f>
        <v>7520056.7299999995</v>
      </c>
      <c r="C63" s="13">
        <f>+C64+C65+C72</f>
        <v>321394387.38</v>
      </c>
      <c r="D63" s="13">
        <f>+D64+D65+D72</f>
        <v>0</v>
      </c>
      <c r="E63" s="13">
        <f>+E64+E65+E72</f>
        <v>0</v>
      </c>
      <c r="F63" s="13">
        <f>+F64+F65+F72</f>
        <v>328914444.11000001</v>
      </c>
      <c r="G63" s="12"/>
    </row>
    <row r="64" spans="1:9" x14ac:dyDescent="0.25">
      <c r="A64" s="19" t="s">
        <v>44</v>
      </c>
      <c r="B64" s="6">
        <f>+'[6]ADM. PUBL. NO FINAN 1.1 TRIM'!B90</f>
        <v>0</v>
      </c>
      <c r="C64" s="6">
        <f>+'[6]ADM. PUBL. NO FINAN 1.1 TRIM'!C90</f>
        <v>0</v>
      </c>
      <c r="D64" s="6">
        <f>+'[6]ADM. PUBL. NO FINAN 1.1 TRIM'!D90</f>
        <v>0</v>
      </c>
      <c r="E64" s="6">
        <f>+'[6]ADM. PUBL. NO FINAN 1.1 TRIM'!E90</f>
        <v>0</v>
      </c>
      <c r="F64" s="6">
        <f t="shared" ref="F64:F72" si="3">+SUM(B64:E64)</f>
        <v>0</v>
      </c>
      <c r="G64" s="12"/>
    </row>
    <row r="65" spans="1:7" x14ac:dyDescent="0.25">
      <c r="A65" s="19" t="s">
        <v>43</v>
      </c>
      <c r="B65" s="6">
        <f>+B66+B67+B71</f>
        <v>0</v>
      </c>
      <c r="C65" s="6">
        <f>+C66+C67+C71</f>
        <v>226244127.34999999</v>
      </c>
      <c r="D65" s="6">
        <f>+D66+D67+D71</f>
        <v>0</v>
      </c>
      <c r="E65" s="6">
        <f>+E66+E67+E71</f>
        <v>0</v>
      </c>
      <c r="F65" s="6">
        <f t="shared" si="3"/>
        <v>226244127.34999999</v>
      </c>
      <c r="G65" s="12"/>
    </row>
    <row r="66" spans="1:7" x14ac:dyDescent="0.25">
      <c r="A66" s="20" t="s">
        <v>36</v>
      </c>
      <c r="B66" s="6"/>
      <c r="C66" s="6"/>
      <c r="D66" s="6"/>
      <c r="E66" s="6"/>
      <c r="F66" s="6">
        <f t="shared" si="3"/>
        <v>0</v>
      </c>
      <c r="G66" s="12"/>
    </row>
    <row r="67" spans="1:7" x14ac:dyDescent="0.25">
      <c r="A67" s="20" t="s">
        <v>35</v>
      </c>
      <c r="B67" s="6">
        <f>+B68+B69+B70</f>
        <v>0</v>
      </c>
      <c r="C67" s="6">
        <f>+C68+C69+C70</f>
        <v>226244127.34999999</v>
      </c>
      <c r="D67" s="6">
        <f>+D68+D69+D70</f>
        <v>0</v>
      </c>
      <c r="E67" s="6">
        <f>+E68+E69+E70</f>
        <v>0</v>
      </c>
      <c r="F67" s="6">
        <f t="shared" si="3"/>
        <v>226244127.34999999</v>
      </c>
      <c r="G67" s="12"/>
    </row>
    <row r="68" spans="1:7" x14ac:dyDescent="0.25">
      <c r="A68" s="20" t="s">
        <v>42</v>
      </c>
      <c r="B68" s="5">
        <v>0</v>
      </c>
      <c r="C68" s="6"/>
      <c r="D68" s="6"/>
      <c r="E68" s="6"/>
      <c r="F68" s="6">
        <f t="shared" si="3"/>
        <v>0</v>
      </c>
      <c r="G68" s="12"/>
    </row>
    <row r="69" spans="1:7" x14ac:dyDescent="0.25">
      <c r="A69" s="20" t="s">
        <v>41</v>
      </c>
      <c r="B69" s="6"/>
      <c r="C69" s="5">
        <v>200000000</v>
      </c>
      <c r="D69" s="6"/>
      <c r="E69" s="6"/>
      <c r="F69" s="6">
        <f t="shared" si="3"/>
        <v>200000000</v>
      </c>
      <c r="G69" s="12"/>
    </row>
    <row r="70" spans="1:7" x14ac:dyDescent="0.25">
      <c r="A70" s="20" t="s">
        <v>40</v>
      </c>
      <c r="B70" s="6"/>
      <c r="C70" s="5">
        <v>26244127.350000001</v>
      </c>
      <c r="D70" s="6"/>
      <c r="E70" s="6"/>
      <c r="F70" s="6">
        <f t="shared" si="3"/>
        <v>26244127.350000001</v>
      </c>
      <c r="G70" s="12"/>
    </row>
    <row r="71" spans="1:7" x14ac:dyDescent="0.25">
      <c r="A71" s="23" t="s">
        <v>32</v>
      </c>
      <c r="B71" s="6"/>
      <c r="C71" s="6"/>
      <c r="D71" s="6"/>
      <c r="E71" s="6"/>
      <c r="F71" s="6">
        <f t="shared" si="3"/>
        <v>0</v>
      </c>
      <c r="G71" s="12"/>
    </row>
    <row r="72" spans="1:7" ht="15.75" thickBot="1" x14ac:dyDescent="0.3">
      <c r="A72" s="19" t="s">
        <v>21</v>
      </c>
      <c r="B72" s="22">
        <v>7520056.7299999995</v>
      </c>
      <c r="C72" s="22">
        <v>95150260.030000001</v>
      </c>
      <c r="D72" s="22">
        <f>+'[6]ADM. PUBL. NO FINAN 1.1 TRIM'!D100</f>
        <v>0</v>
      </c>
      <c r="E72" s="22">
        <f>+'[6]ADM. PUBL. NO FINAN 1.1 TRIM'!E100</f>
        <v>0</v>
      </c>
      <c r="F72" s="22">
        <f t="shared" si="3"/>
        <v>102670316.76000001</v>
      </c>
      <c r="G72" s="12"/>
    </row>
    <row r="73" spans="1:7" ht="15.75" thickBot="1" x14ac:dyDescent="0.3">
      <c r="A73" s="14" t="s">
        <v>39</v>
      </c>
      <c r="B73" s="13">
        <f>+B74+B75+B81</f>
        <v>231252194.35000002</v>
      </c>
      <c r="C73" s="13">
        <f>+C74+C75+C81</f>
        <v>386544260.13999999</v>
      </c>
      <c r="D73" s="13">
        <f>+D74+D75+D81</f>
        <v>0</v>
      </c>
      <c r="E73" s="13">
        <f>+E74+E75+E81</f>
        <v>3588400</v>
      </c>
      <c r="F73" s="13">
        <f>+F74+F75+F81</f>
        <v>621384854.49000001</v>
      </c>
      <c r="G73" s="12"/>
    </row>
    <row r="74" spans="1:7" x14ac:dyDescent="0.25">
      <c r="A74" s="19" t="s">
        <v>38</v>
      </c>
      <c r="B74" s="21">
        <v>231252194.35000002</v>
      </c>
      <c r="C74" s="21">
        <v>386428010.13999999</v>
      </c>
      <c r="D74" s="21">
        <f>+'[6]ADM. PUBL. NO FINAN 1.1 TRIM'!D104</f>
        <v>0</v>
      </c>
      <c r="E74" s="21">
        <v>3588400</v>
      </c>
      <c r="F74" s="21">
        <f>+SUM(B74:E74)</f>
        <v>621268604.49000001</v>
      </c>
      <c r="G74" s="12"/>
    </row>
    <row r="75" spans="1:7" x14ac:dyDescent="0.25">
      <c r="A75" s="19" t="s">
        <v>37</v>
      </c>
      <c r="B75" s="18">
        <f>+B76+B77+B80</f>
        <v>0</v>
      </c>
      <c r="C75" s="18">
        <f>+C76+C77+C80</f>
        <v>0</v>
      </c>
      <c r="D75" s="18">
        <f>+D76+D77+D80</f>
        <v>0</v>
      </c>
      <c r="E75" s="18">
        <f>+E76+E77+E80</f>
        <v>0</v>
      </c>
      <c r="F75" s="18">
        <f>+F76+F77+F80</f>
        <v>0</v>
      </c>
      <c r="G75" s="12"/>
    </row>
    <row r="76" spans="1:7" x14ac:dyDescent="0.25">
      <c r="A76" s="20" t="s">
        <v>36</v>
      </c>
      <c r="B76" s="5">
        <f>+'[6]ADM. PUBL. NO FINAN 1.1 TRIM'!B113</f>
        <v>0</v>
      </c>
      <c r="C76" s="5">
        <f>+'[6]ADM. PUBL. NO FINAN 1.1 TRIM'!C113</f>
        <v>0</v>
      </c>
      <c r="D76" s="5">
        <f>+'[6]ADM. PUBL. NO FINAN 1.1 TRIM'!D113</f>
        <v>0</v>
      </c>
      <c r="E76" s="5">
        <f>+'[6]ADM. PUBL. NO FINAN 1.1 TRIM'!E113</f>
        <v>0</v>
      </c>
      <c r="F76" s="5">
        <f>+SUM(B76:E76)</f>
        <v>0</v>
      </c>
      <c r="G76" s="12"/>
    </row>
    <row r="77" spans="1:7" x14ac:dyDescent="0.25">
      <c r="A77" s="20" t="s">
        <v>35</v>
      </c>
      <c r="B77" s="5">
        <f>+B78+B79</f>
        <v>0</v>
      </c>
      <c r="C77" s="5">
        <f>+C78+C79</f>
        <v>0</v>
      </c>
      <c r="D77" s="5">
        <f>+D78+D79</f>
        <v>0</v>
      </c>
      <c r="E77" s="5">
        <f>+E78+E79</f>
        <v>0</v>
      </c>
      <c r="F77" s="5">
        <f>+F78+F79</f>
        <v>0</v>
      </c>
      <c r="G77" s="12"/>
    </row>
    <row r="78" spans="1:7" x14ac:dyDescent="0.25">
      <c r="A78" s="20" t="s">
        <v>34</v>
      </c>
      <c r="B78" s="5">
        <f>+'[6]ADM. PUBL. NO FINAN 1.1 TRIM'!B117</f>
        <v>0</v>
      </c>
      <c r="C78" s="5">
        <f>+'[6]ADM. PUBL. NO FINAN 1.1 TRIM'!C117</f>
        <v>0</v>
      </c>
      <c r="D78" s="5">
        <f>+'[6]ADM. PUBL. NO FINAN 1.1 TRIM'!D117</f>
        <v>0</v>
      </c>
      <c r="E78" s="5">
        <f>+'[6]ADM. PUBL. NO FINAN 1.1 TRIM'!E117</f>
        <v>0</v>
      </c>
      <c r="F78" s="5">
        <f>+SUM(B78:E78)</f>
        <v>0</v>
      </c>
      <c r="G78" s="12"/>
    </row>
    <row r="79" spans="1:7" x14ac:dyDescent="0.25">
      <c r="A79" s="20" t="s">
        <v>33</v>
      </c>
      <c r="B79" s="5">
        <f>+'[6]ADM. PUBL. NO FINAN 1.1 TRIM'!B116-B78</f>
        <v>0</v>
      </c>
      <c r="C79" s="5">
        <f>+'[6]ADM. PUBL. NO FINAN 1.1 TRIM'!C116-C78</f>
        <v>0</v>
      </c>
      <c r="D79" s="5">
        <f>+'[6]ADM. PUBL. NO FINAN 1.1 TRIM'!D116-D78</f>
        <v>0</v>
      </c>
      <c r="E79" s="5">
        <f>+'[6]ADM. PUBL. NO FINAN 1.1 TRIM'!E116-E78</f>
        <v>0</v>
      </c>
      <c r="F79" s="5">
        <f>+SUM(B79:E79)</f>
        <v>0</v>
      </c>
      <c r="G79" s="12"/>
    </row>
    <row r="80" spans="1:7" x14ac:dyDescent="0.25">
      <c r="A80" s="20" t="s">
        <v>32</v>
      </c>
      <c r="B80" s="5">
        <f>+'[6]ADM. PUBL. NO FINAN 1.1 TRIM'!B123</f>
        <v>0</v>
      </c>
      <c r="C80" s="5">
        <f>+'[6]ADM. PUBL. NO FINAN 1.1 TRIM'!C123</f>
        <v>0</v>
      </c>
      <c r="D80" s="5">
        <f>+'[6]ADM. PUBL. NO FINAN 1.1 TRIM'!D123</f>
        <v>0</v>
      </c>
      <c r="E80" s="5">
        <f>+'[6]ADM. PUBL. NO FINAN 1.1 TRIM'!E123</f>
        <v>0</v>
      </c>
      <c r="F80" s="5">
        <f>+SUM(B80:E80)</f>
        <v>0</v>
      </c>
      <c r="G80" s="12"/>
    </row>
    <row r="81" spans="1:8" ht="15.75" thickBot="1" x14ac:dyDescent="0.3">
      <c r="A81" s="19" t="s">
        <v>31</v>
      </c>
      <c r="B81" s="6">
        <f>+'[6]ADM. PUBL. NO FINAN 1.1 TRIM'!B124</f>
        <v>0</v>
      </c>
      <c r="C81" s="6">
        <v>116250</v>
      </c>
      <c r="D81" s="6">
        <f>+'[6]ADM. PUBL. NO FINAN 1.1 TRIM'!D124</f>
        <v>0</v>
      </c>
      <c r="E81" s="6">
        <f>+'[6]ADM. PUBL. NO FINAN 1.1 TRIM'!E124</f>
        <v>0</v>
      </c>
      <c r="F81" s="18">
        <f>+SUM(B81:E81)</f>
        <v>116250</v>
      </c>
      <c r="G81" s="12"/>
    </row>
    <row r="82" spans="1:8" ht="15.75" thickBot="1" x14ac:dyDescent="0.3">
      <c r="A82" s="14" t="s">
        <v>30</v>
      </c>
      <c r="B82" s="13">
        <f>+B20+B63</f>
        <v>231617883148.44</v>
      </c>
      <c r="C82" s="13">
        <f>+C20+C63</f>
        <v>15050890298.009998</v>
      </c>
      <c r="D82" s="13">
        <f>+D20+D63</f>
        <v>0</v>
      </c>
      <c r="E82" s="13">
        <f>+E20+E63</f>
        <v>44520566834.179993</v>
      </c>
      <c r="F82" s="13">
        <f>+F20+F63</f>
        <v>291189340280.62994</v>
      </c>
      <c r="G82" s="12"/>
      <c r="H82" s="12"/>
    </row>
    <row r="83" spans="1:8" ht="15.75" thickBot="1" x14ac:dyDescent="0.3">
      <c r="A83" s="14" t="s">
        <v>29</v>
      </c>
      <c r="B83" s="13">
        <f>+B40+B73</f>
        <v>173844510059.69</v>
      </c>
      <c r="C83" s="13">
        <f>+C40+C73</f>
        <v>5956424994.5799999</v>
      </c>
      <c r="D83" s="13">
        <f>+D40+D73</f>
        <v>0</v>
      </c>
      <c r="E83" s="13">
        <f>+E40+E73</f>
        <v>59565491964.330002</v>
      </c>
      <c r="F83" s="13">
        <f>+F40+F73</f>
        <v>239366427018.60004</v>
      </c>
      <c r="G83" s="12"/>
      <c r="H83" s="12"/>
    </row>
    <row r="84" spans="1:8" ht="15.75" thickBot="1" x14ac:dyDescent="0.3">
      <c r="A84" s="14" t="s">
        <v>28</v>
      </c>
      <c r="B84" s="13">
        <f>+B83-B46</f>
        <v>173254246684.95001</v>
      </c>
      <c r="C84" s="13">
        <f>+C83-C46</f>
        <v>5956424994.5799999</v>
      </c>
      <c r="D84" s="13">
        <f>+D83-D46</f>
        <v>0</v>
      </c>
      <c r="E84" s="13">
        <f>+E83-E46</f>
        <v>59565491964.330002</v>
      </c>
      <c r="F84" s="13">
        <f>+F83-F46</f>
        <v>238776163643.86005</v>
      </c>
      <c r="G84" s="12"/>
      <c r="H84" s="12"/>
    </row>
    <row r="85" spans="1:8" ht="15.75" thickBot="1" x14ac:dyDescent="0.3">
      <c r="A85" s="14" t="s">
        <v>27</v>
      </c>
      <c r="B85" s="13">
        <f>+B82-B83</f>
        <v>57773373088.75</v>
      </c>
      <c r="C85" s="13">
        <f>+C82-C83</f>
        <v>9094465303.4299984</v>
      </c>
      <c r="D85" s="13">
        <f>+D82-D83</f>
        <v>0</v>
      </c>
      <c r="E85" s="13">
        <f>+E82-E83</f>
        <v>-15044925130.150009</v>
      </c>
      <c r="F85" s="13">
        <f>+F82-F83</f>
        <v>51822913262.029907</v>
      </c>
      <c r="G85" s="12"/>
      <c r="H85" s="12"/>
    </row>
    <row r="86" spans="1:8" ht="15.75" thickBot="1" x14ac:dyDescent="0.3">
      <c r="B86" s="15"/>
      <c r="C86" s="15"/>
      <c r="D86" s="15"/>
      <c r="E86" s="15"/>
      <c r="F86" s="15"/>
    </row>
    <row r="87" spans="1:8" ht="15.75" thickBot="1" x14ac:dyDescent="0.3">
      <c r="A87" s="17" t="s">
        <v>26</v>
      </c>
      <c r="B87" s="13">
        <v>0</v>
      </c>
      <c r="C87" s="13">
        <v>3802984497.9099998</v>
      </c>
      <c r="D87" s="13">
        <f>+'[6]ADM. PUBL. NO FINAN 1.1 TRIM'!D131</f>
        <v>0</v>
      </c>
      <c r="E87" s="13">
        <v>21000000000</v>
      </c>
      <c r="F87" s="13">
        <f>+SUM(B87:E87)</f>
        <v>24802984497.91</v>
      </c>
      <c r="H87" s="12"/>
    </row>
    <row r="88" spans="1:8" ht="15.75" thickBot="1" x14ac:dyDescent="0.3">
      <c r="A88" s="17" t="s">
        <v>25</v>
      </c>
      <c r="B88" s="16">
        <v>25042018497.91</v>
      </c>
      <c r="C88" s="16">
        <f>+'[6]ADM. PUBL. NO FINAN 1.1 TRIM'!C132</f>
        <v>0</v>
      </c>
      <c r="D88" s="16">
        <f>+'[6]ADM. PUBL. NO FINAN 1.1 TRIM'!D132</f>
        <v>0</v>
      </c>
      <c r="E88" s="16">
        <f>+'[6]ADM. PUBL. NO FINAN 1.1 TRIM'!E132</f>
        <v>0</v>
      </c>
      <c r="F88" s="16">
        <f>+SUM(B88:E88)</f>
        <v>25042018497.91</v>
      </c>
      <c r="H88" s="12"/>
    </row>
    <row r="89" spans="1:8" ht="15.75" thickBot="1" x14ac:dyDescent="0.3">
      <c r="A89" s="14" t="s">
        <v>24</v>
      </c>
      <c r="B89" s="16">
        <f>+B82-B84</f>
        <v>58363636463.48999</v>
      </c>
      <c r="C89" s="16">
        <f>+C82-C84</f>
        <v>9094465303.4299984</v>
      </c>
      <c r="D89" s="16">
        <f>+D82-D84</f>
        <v>0</v>
      </c>
      <c r="E89" s="16">
        <f>+E82-E84</f>
        <v>-15044925130.150009</v>
      </c>
      <c r="F89" s="16">
        <f>+F82-F84</f>
        <v>52413176636.769897</v>
      </c>
      <c r="H89" s="12"/>
    </row>
    <row r="90" spans="1:8" ht="15.75" thickBot="1" x14ac:dyDescent="0.3">
      <c r="B90" s="15"/>
      <c r="C90" s="15"/>
      <c r="D90" s="15"/>
      <c r="E90" s="15"/>
      <c r="F90" s="15"/>
    </row>
    <row r="91" spans="1:8" ht="15.75" thickBot="1" x14ac:dyDescent="0.3">
      <c r="A91" s="14" t="s">
        <v>23</v>
      </c>
      <c r="B91" s="13">
        <f>+B85+B87-B88</f>
        <v>32731354590.84</v>
      </c>
      <c r="C91" s="13">
        <f>+C85+C87-C88</f>
        <v>12897449801.339998</v>
      </c>
      <c r="D91" s="13">
        <f>+D85+D87-D88</f>
        <v>0</v>
      </c>
      <c r="E91" s="13">
        <f>+E85+E87-E88</f>
        <v>5955074869.8499908</v>
      </c>
      <c r="F91" s="13">
        <f>+F85+F87-F88</f>
        <v>51583879262.029907</v>
      </c>
      <c r="G91" s="12"/>
      <c r="H91" s="12"/>
    </row>
    <row r="92" spans="1:8" ht="15.75" thickBot="1" x14ac:dyDescent="0.3">
      <c r="B92" s="2"/>
      <c r="C92" s="2"/>
      <c r="D92" s="2"/>
      <c r="E92" s="2"/>
      <c r="F92" s="2"/>
    </row>
    <row r="93" spans="1:8" ht="15.75" thickBot="1" x14ac:dyDescent="0.3">
      <c r="A93" s="4" t="s">
        <v>22</v>
      </c>
      <c r="B93" s="3">
        <f>+B94+B98+B104</f>
        <v>79841828379.630005</v>
      </c>
      <c r="C93" s="3">
        <f>+C94+C98+C104</f>
        <v>676312846.37</v>
      </c>
      <c r="D93" s="3">
        <f>+D94+D98+D104</f>
        <v>0</v>
      </c>
      <c r="E93" s="3">
        <f>+E94+E98+E104</f>
        <v>6260049077.9200001</v>
      </c>
      <c r="F93" s="3">
        <f>+F94+F98+F104</f>
        <v>86778190303.919998</v>
      </c>
    </row>
    <row r="94" spans="1:8" x14ac:dyDescent="0.25">
      <c r="A94" s="7" t="s">
        <v>21</v>
      </c>
      <c r="B94" s="10">
        <f>+B95+B96+B97</f>
        <v>0</v>
      </c>
      <c r="C94" s="10">
        <f>+C95+C96+C97</f>
        <v>0</v>
      </c>
      <c r="D94" s="10">
        <f>+D95+D96+D97</f>
        <v>0</v>
      </c>
      <c r="E94" s="10">
        <f>+E95+E96+E97</f>
        <v>0</v>
      </c>
      <c r="F94" s="10">
        <f>+F95+F96+F97</f>
        <v>0</v>
      </c>
    </row>
    <row r="95" spans="1:8" x14ac:dyDescent="0.25">
      <c r="A95" s="8" t="s">
        <v>20</v>
      </c>
      <c r="B95" s="5">
        <f>+'[6]ADM. PUBL. NO FINAN 1.1 TRIM'!B139</f>
        <v>0</v>
      </c>
      <c r="C95" s="5">
        <f>+'[6]ADM. PUBL. NO FINAN 1.1 TRIM'!C139</f>
        <v>0</v>
      </c>
      <c r="D95" s="5">
        <f>+'[6]ADM. PUBL. NO FINAN 1.1 TRIM'!D139</f>
        <v>0</v>
      </c>
      <c r="E95" s="5">
        <f>+'[6]ADM. PUBL. NO FINAN 1.1 TRIM'!E139</f>
        <v>0</v>
      </c>
      <c r="F95" s="5">
        <f>+SUM(B95:E95)</f>
        <v>0</v>
      </c>
    </row>
    <row r="96" spans="1:8" x14ac:dyDescent="0.25">
      <c r="A96" s="8" t="s">
        <v>19</v>
      </c>
      <c r="B96" s="5">
        <f>+'[6]ADM. PUBL. NO FINAN 1.1 TRIM'!B140</f>
        <v>0</v>
      </c>
      <c r="C96" s="5">
        <f>+'[6]ADM. PUBL. NO FINAN 1.1 TRIM'!C140</f>
        <v>0</v>
      </c>
      <c r="D96" s="5">
        <f>+'[6]ADM. PUBL. NO FINAN 1.1 TRIM'!D140</f>
        <v>0</v>
      </c>
      <c r="E96" s="5">
        <f>+'[6]ADM. PUBL. NO FINAN 1.1 TRIM'!E140</f>
        <v>0</v>
      </c>
      <c r="F96" s="5">
        <f>+SUM(B96:E96)</f>
        <v>0</v>
      </c>
    </row>
    <row r="97" spans="1:6" x14ac:dyDescent="0.25">
      <c r="A97" s="8" t="s">
        <v>7</v>
      </c>
      <c r="B97" s="5">
        <f>+'[6]ADM. PUBL. NO FINAN 1.1 TRIM'!B141</f>
        <v>0</v>
      </c>
      <c r="C97" s="5">
        <f>+'[6]ADM. PUBL. NO FINAN 1.1 TRIM'!C141</f>
        <v>0</v>
      </c>
      <c r="D97" s="5">
        <f>+'[6]ADM. PUBL. NO FINAN 1.1 TRIM'!D141</f>
        <v>0</v>
      </c>
      <c r="E97" s="5">
        <f>+'[6]ADM. PUBL. NO FINAN 1.1 TRIM'!E141</f>
        <v>0</v>
      </c>
      <c r="F97" s="5">
        <f>+SUM(B97:E97)</f>
        <v>0</v>
      </c>
    </row>
    <row r="98" spans="1:6" x14ac:dyDescent="0.25">
      <c r="A98" s="7" t="s">
        <v>18</v>
      </c>
      <c r="B98" s="9">
        <f>+B99+B100+B101+B102+B103</f>
        <v>79841828379.630005</v>
      </c>
      <c r="C98" s="9">
        <f>+C99+C100+C101+C102+C103</f>
        <v>676312846.37</v>
      </c>
      <c r="D98" s="9">
        <f>+D99+D100+D101+D102+D103</f>
        <v>0</v>
      </c>
      <c r="E98" s="9">
        <f>+E99+E100+E101+E102+E103</f>
        <v>6260049077.9200001</v>
      </c>
      <c r="F98" s="11">
        <f>+F99+F100+F101+F102+F103</f>
        <v>86778190303.919998</v>
      </c>
    </row>
    <row r="99" spans="1:6" x14ac:dyDescent="0.25">
      <c r="A99" s="8" t="s">
        <v>17</v>
      </c>
      <c r="B99" s="5">
        <f>+'[6]ADM. PUBL. NO FINAN 1.1 TRIM'!B143</f>
        <v>0</v>
      </c>
      <c r="C99" s="5">
        <f>+'[6]ADM. PUBL. NO FINAN 1.1 TRIM'!C143</f>
        <v>0</v>
      </c>
      <c r="D99" s="5">
        <f>+'[6]ADM. PUBL. NO FINAN 1.1 TRIM'!D143</f>
        <v>0</v>
      </c>
      <c r="E99" s="5">
        <f>+'[6]ADM. PUBL. NO FINAN 1.1 TRIM'!E143</f>
        <v>0</v>
      </c>
      <c r="F99" s="5">
        <f t="shared" ref="F99:F104" si="4">+SUM(B99:E99)</f>
        <v>0</v>
      </c>
    </row>
    <row r="100" spans="1:6" x14ac:dyDescent="0.25">
      <c r="A100" s="8" t="s">
        <v>16</v>
      </c>
      <c r="B100" s="5">
        <f>+'[6]ADM. PUBL. NO FINAN 1.1 TRIM'!B144</f>
        <v>0</v>
      </c>
      <c r="C100" s="5">
        <f>+'[6]ADM. PUBL. NO FINAN 1.1 TRIM'!C144</f>
        <v>0</v>
      </c>
      <c r="D100" s="5">
        <f>+'[6]ADM. PUBL. NO FINAN 1.1 TRIM'!D144</f>
        <v>0</v>
      </c>
      <c r="E100" s="5">
        <f>+'[6]ADM. PUBL. NO FINAN 1.1 TRIM'!E144</f>
        <v>0</v>
      </c>
      <c r="F100" s="5">
        <f t="shared" si="4"/>
        <v>0</v>
      </c>
    </row>
    <row r="101" spans="1:6" x14ac:dyDescent="0.25">
      <c r="A101" s="8" t="s">
        <v>15</v>
      </c>
      <c r="B101" s="5">
        <f>+'[6]ADM. PUBL. NO FINAN 1.1 TRIM'!B145</f>
        <v>0</v>
      </c>
      <c r="C101" s="5">
        <f>+'[6]ADM. PUBL. NO FINAN 1.1 TRIM'!C145</f>
        <v>0</v>
      </c>
      <c r="D101" s="5">
        <f>+'[6]ADM. PUBL. NO FINAN 1.1 TRIM'!D145</f>
        <v>0</v>
      </c>
      <c r="E101" s="5">
        <f>+'[6]ADM. PUBL. NO FINAN 1.1 TRIM'!E145</f>
        <v>0</v>
      </c>
      <c r="F101" s="5">
        <f t="shared" si="4"/>
        <v>0</v>
      </c>
    </row>
    <row r="102" spans="1:6" x14ac:dyDescent="0.25">
      <c r="A102" s="8" t="s">
        <v>14</v>
      </c>
      <c r="B102" s="5">
        <f>+'[6]ADM. PUBL. NO FINAN 1.1 TRIM'!B146</f>
        <v>0</v>
      </c>
      <c r="C102" s="5">
        <f>+'[6]ADM. PUBL. NO FINAN 1.1 TRIM'!C146</f>
        <v>0</v>
      </c>
      <c r="D102" s="5">
        <f>+'[6]ADM. PUBL. NO FINAN 1.1 TRIM'!D146</f>
        <v>0</v>
      </c>
      <c r="E102" s="5">
        <f>+'[6]ADM. PUBL. NO FINAN 1.1 TRIM'!E146</f>
        <v>0</v>
      </c>
      <c r="F102" s="5">
        <f t="shared" si="4"/>
        <v>0</v>
      </c>
    </row>
    <row r="103" spans="1:6" x14ac:dyDescent="0.25">
      <c r="A103" s="8" t="s">
        <v>13</v>
      </c>
      <c r="B103" s="48">
        <v>79841828379.630005</v>
      </c>
      <c r="C103" s="48">
        <v>676312846.37</v>
      </c>
      <c r="D103" s="48">
        <f>+'[6]ADM. PUBL. NO FINAN 1.1 TRIM'!D147</f>
        <v>0</v>
      </c>
      <c r="E103" s="48">
        <v>6260049077.9200001</v>
      </c>
      <c r="F103" s="48">
        <f t="shared" si="4"/>
        <v>86778190303.919998</v>
      </c>
    </row>
    <row r="104" spans="1:6" ht="15.75" thickBot="1" x14ac:dyDescent="0.3">
      <c r="A104" s="7" t="s">
        <v>12</v>
      </c>
      <c r="B104" s="6">
        <f>+'[6]ADM. PUBL. NO FINAN 1.1 TRIM'!B148</f>
        <v>0</v>
      </c>
      <c r="C104" s="6">
        <f>+'[6]ADM. PUBL. NO FINAN 1.1 TRIM'!C148</f>
        <v>0</v>
      </c>
      <c r="D104" s="6">
        <f>+'[6]ADM. PUBL. NO FINAN 1.1 TRIM'!D148</f>
        <v>0</v>
      </c>
      <c r="E104" s="6">
        <f>+'[6]ADM. PUBL. NO FINAN 1.1 TRIM'!E148</f>
        <v>0</v>
      </c>
      <c r="F104" s="5">
        <f t="shared" si="4"/>
        <v>0</v>
      </c>
    </row>
    <row r="105" spans="1:6" ht="15.75" thickBot="1" x14ac:dyDescent="0.3">
      <c r="A105" s="4" t="s">
        <v>11</v>
      </c>
      <c r="B105" s="3">
        <f>+B106+B110+B115</f>
        <v>7026363358.5100002</v>
      </c>
      <c r="C105" s="3">
        <f>+C106+C110+C115</f>
        <v>0</v>
      </c>
      <c r="D105" s="3">
        <f>+D106+D110+D115</f>
        <v>0</v>
      </c>
      <c r="E105" s="3">
        <f>+E106+E110+E115</f>
        <v>0</v>
      </c>
      <c r="F105" s="3">
        <f>+F106+F110+F115</f>
        <v>7026363358.5100002</v>
      </c>
    </row>
    <row r="106" spans="1:6" x14ac:dyDescent="0.25">
      <c r="A106" s="8" t="s">
        <v>10</v>
      </c>
      <c r="B106" s="10">
        <f>+B107+B108+B109</f>
        <v>0</v>
      </c>
      <c r="C106" s="10">
        <f>+C107+C108+C109</f>
        <v>0</v>
      </c>
      <c r="D106" s="10">
        <f>+D107+D108+D109</f>
        <v>0</v>
      </c>
      <c r="E106" s="10">
        <f>+E107+E108+E109</f>
        <v>0</v>
      </c>
      <c r="F106" s="10">
        <f>+F107+F108+F109</f>
        <v>0</v>
      </c>
    </row>
    <row r="107" spans="1:6" x14ac:dyDescent="0.25">
      <c r="A107" s="8" t="s">
        <v>9</v>
      </c>
      <c r="B107" s="5">
        <f>+'[6]ADM. PUBL. NO FINAN 1.1 TRIM'!B151</f>
        <v>0</v>
      </c>
      <c r="C107" s="5">
        <f>+'[6]ADM. PUBL. NO FINAN 1.1 TRIM'!C151</f>
        <v>0</v>
      </c>
      <c r="D107" s="5">
        <f>+'[6]ADM. PUBL. NO FINAN 1.1 TRIM'!D151</f>
        <v>0</v>
      </c>
      <c r="E107" s="5">
        <f>+'[6]ADM. PUBL. NO FINAN 1.1 TRIM'!E151</f>
        <v>0</v>
      </c>
      <c r="F107" s="5">
        <f>+SUM(B107:E107)</f>
        <v>0</v>
      </c>
    </row>
    <row r="108" spans="1:6" x14ac:dyDescent="0.25">
      <c r="A108" s="8" t="s">
        <v>8</v>
      </c>
      <c r="B108" s="5">
        <f>+'[6]ADM. PUBL. NO FINAN 1.1 TRIM'!B152</f>
        <v>0</v>
      </c>
      <c r="C108" s="5">
        <f>+'[6]ADM. PUBL. NO FINAN 1.1 TRIM'!C152</f>
        <v>0</v>
      </c>
      <c r="D108" s="5">
        <f>+'[6]ADM. PUBL. NO FINAN 1.1 TRIM'!D152</f>
        <v>0</v>
      </c>
      <c r="E108" s="5">
        <f>+'[6]ADM. PUBL. NO FINAN 1.1 TRIM'!E152</f>
        <v>0</v>
      </c>
      <c r="F108" s="5">
        <f>+SUM(B108:E108)</f>
        <v>0</v>
      </c>
    </row>
    <row r="109" spans="1:6" x14ac:dyDescent="0.25">
      <c r="A109" s="8" t="s">
        <v>7</v>
      </c>
      <c r="B109" s="5">
        <f>+'[6]ADM. PUBL. NO FINAN 1.1 TRIM'!B153</f>
        <v>0</v>
      </c>
      <c r="C109" s="5">
        <f>+'[6]ADM. PUBL. NO FINAN 1.1 TRIM'!C153</f>
        <v>0</v>
      </c>
      <c r="D109" s="5">
        <f>+'[6]ADM. PUBL. NO FINAN 1.1 TRIM'!D153</f>
        <v>0</v>
      </c>
      <c r="E109" s="5">
        <f>+'[6]ADM. PUBL. NO FINAN 1.1 TRIM'!E153</f>
        <v>0</v>
      </c>
      <c r="F109" s="5">
        <f>+SUM(B109:E109)</f>
        <v>0</v>
      </c>
    </row>
    <row r="110" spans="1:6" x14ac:dyDescent="0.25">
      <c r="A110" s="8" t="s">
        <v>6</v>
      </c>
      <c r="B110" s="9">
        <f>+B111+B112+B113+B114</f>
        <v>7026363358.5100002</v>
      </c>
      <c r="C110" s="9">
        <f>+C111+C112+C113+C114</f>
        <v>0</v>
      </c>
      <c r="D110" s="9">
        <f>+D111+D112+D113+D114</f>
        <v>0</v>
      </c>
      <c r="E110" s="9">
        <f>+E111+E112+E113+E114</f>
        <v>0</v>
      </c>
      <c r="F110" s="9">
        <f>+F111+F112+F113+F114</f>
        <v>7026363358.5100002</v>
      </c>
    </row>
    <row r="111" spans="1:6" x14ac:dyDescent="0.25">
      <c r="A111" s="8" t="s">
        <v>5</v>
      </c>
      <c r="B111" s="5">
        <f>+'[6]ADM. PUBL. NO FINAN 1.1 TRIM'!B155</f>
        <v>0</v>
      </c>
      <c r="C111" s="5">
        <f>+'[6]ADM. PUBL. NO FINAN 1.1 TRIM'!C155</f>
        <v>0</v>
      </c>
      <c r="D111" s="5">
        <f>+'[6]ADM. PUBL. NO FINAN 1.1 TRIM'!D155</f>
        <v>0</v>
      </c>
      <c r="E111" s="5">
        <f>+'[6]ADM. PUBL. NO FINAN 1.1 TRIM'!E155</f>
        <v>0</v>
      </c>
      <c r="F111" s="5">
        <f t="shared" ref="F111:F116" si="5">+SUM(B111:E111)</f>
        <v>0</v>
      </c>
    </row>
    <row r="112" spans="1:6" x14ac:dyDescent="0.25">
      <c r="A112" s="8" t="s">
        <v>4</v>
      </c>
      <c r="B112" s="5">
        <f>+'[6]ADM. PUBL. NO FINAN 1.1 TRIM'!B156</f>
        <v>0</v>
      </c>
      <c r="C112" s="5">
        <f>+'[6]ADM. PUBL. NO FINAN 1.1 TRIM'!C156</f>
        <v>0</v>
      </c>
      <c r="D112" s="5">
        <f>+'[6]ADM. PUBL. NO FINAN 1.1 TRIM'!D156</f>
        <v>0</v>
      </c>
      <c r="E112" s="5">
        <f>+'[6]ADM. PUBL. NO FINAN 1.1 TRIM'!E156</f>
        <v>0</v>
      </c>
      <c r="F112" s="5">
        <f t="shared" si="5"/>
        <v>0</v>
      </c>
    </row>
    <row r="113" spans="1:6" x14ac:dyDescent="0.25">
      <c r="A113" s="8" t="s">
        <v>3</v>
      </c>
      <c r="B113" s="5">
        <v>7026363358.5100002</v>
      </c>
      <c r="C113" s="5">
        <f>+'[6]ADM. PUBL. NO FINAN 1.1 TRIM'!C157</f>
        <v>0</v>
      </c>
      <c r="D113" s="5">
        <f>+'[6]ADM. PUBL. NO FINAN 1.1 TRIM'!D157</f>
        <v>0</v>
      </c>
      <c r="E113" s="5">
        <f>+'[6]ADM. PUBL. NO FINAN 1.1 TRIM'!E157</f>
        <v>0</v>
      </c>
      <c r="F113" s="5">
        <f t="shared" si="5"/>
        <v>7026363358.5100002</v>
      </c>
    </row>
    <row r="114" spans="1:6" x14ac:dyDescent="0.25">
      <c r="A114" s="8" t="s">
        <v>2</v>
      </c>
      <c r="B114" s="5">
        <f>+'[6]ADM. PUBL. NO FINAN 1.1 TRIM'!B158</f>
        <v>0</v>
      </c>
      <c r="C114" s="5">
        <f>+'[6]ADM. PUBL. NO FINAN 1.1 TRIM'!C158</f>
        <v>0</v>
      </c>
      <c r="D114" s="5">
        <f>+'[6]ADM. PUBL. NO FINAN 1.1 TRIM'!D158</f>
        <v>0</v>
      </c>
      <c r="E114" s="5">
        <f>+'[6]ADM. PUBL. NO FINAN 1.1 TRIM'!E158</f>
        <v>0</v>
      </c>
      <c r="F114" s="5">
        <f t="shared" si="5"/>
        <v>0</v>
      </c>
    </row>
    <row r="115" spans="1:6" ht="15.75" thickBot="1" x14ac:dyDescent="0.3">
      <c r="A115" s="7" t="s">
        <v>1</v>
      </c>
      <c r="B115" s="6">
        <f>+'[6]ADM. PUBL. NO FINAN 1.1 TRIM'!B159</f>
        <v>0</v>
      </c>
      <c r="C115" s="6">
        <f>+'[6]ADM. PUBL. NO FINAN 1.1 TRIM'!C159</f>
        <v>0</v>
      </c>
      <c r="D115" s="6">
        <f>+'[6]ADM. PUBL. NO FINAN 1.1 TRIM'!D159</f>
        <v>0</v>
      </c>
      <c r="E115" s="6">
        <f>+'[6]ADM. PUBL. NO FINAN 1.1 TRIM'!E159</f>
        <v>0</v>
      </c>
      <c r="F115" s="5">
        <f t="shared" si="5"/>
        <v>0</v>
      </c>
    </row>
    <row r="116" spans="1:6" ht="15.75" thickBot="1" x14ac:dyDescent="0.3">
      <c r="A116" s="4" t="s">
        <v>0</v>
      </c>
      <c r="B116" s="3">
        <f>+B91+B93-B105</f>
        <v>105546819611.96001</v>
      </c>
      <c r="C116" s="3">
        <f>+C91+C93-C105</f>
        <v>13573762647.709999</v>
      </c>
      <c r="D116" s="3">
        <f>+D91+D93-D105</f>
        <v>0</v>
      </c>
      <c r="E116" s="3">
        <f>+E91+E93-E105</f>
        <v>12215123947.769991</v>
      </c>
      <c r="F116" s="3">
        <f t="shared" si="5"/>
        <v>131335706207.44</v>
      </c>
    </row>
    <row r="117" spans="1:6" ht="14.25" customHeight="1" x14ac:dyDescent="0.25">
      <c r="B117" s="2"/>
      <c r="C117" s="2"/>
      <c r="D117" s="2"/>
      <c r="E117" s="2"/>
      <c r="F117" s="2"/>
    </row>
  </sheetData>
  <mergeCells count="4">
    <mergeCell ref="A7:F7"/>
    <mergeCell ref="A8:F8"/>
    <mergeCell ref="A9:F9"/>
    <mergeCell ref="B15:F15"/>
  </mergeCells>
  <printOptions horizontalCentered="1" verticalCentered="1"/>
  <pageMargins left="0.75" right="0.75" top="1" bottom="1" header="0" footer="0"/>
  <pageSetup paperSize="9" scale="41" orientation="portrait" r:id="rId1"/>
  <headerFooter alignWithMargins="0"/>
  <ignoredErrors>
    <ignoredError sqref="B18:F2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0DD3-0026-49EF-9CF5-BFF1AE4954BC}">
  <sheetPr>
    <tabColor rgb="FFFFFF00"/>
    <pageSetUpPr fitToPage="1"/>
  </sheetPr>
  <dimension ref="A9:I119"/>
  <sheetViews>
    <sheetView showGridLines="0" tabSelected="1" view="pageBreakPreview" zoomScale="85" zoomScaleNormal="100" zoomScaleSheetLayoutView="85" workbookViewId="0">
      <pane ySplit="20" topLeftCell="A87" activePane="bottomLeft" state="frozen"/>
      <selection pane="bottomLeft" activeCell="D96" sqref="D96"/>
    </sheetView>
  </sheetViews>
  <sheetFormatPr baseColWidth="10" defaultColWidth="11" defaultRowHeight="15" x14ac:dyDescent="0.25"/>
  <cols>
    <col min="1" max="1" width="48.125" style="1" customWidth="1"/>
    <col min="2" max="2" width="20.875" style="1" customWidth="1"/>
    <col min="3" max="3" width="20" style="1" customWidth="1"/>
    <col min="4" max="4" width="15.25" style="1" bestFit="1" customWidth="1"/>
    <col min="5" max="5" width="21.75" style="1" customWidth="1"/>
    <col min="6" max="6" width="20.6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9" spans="1:9" x14ac:dyDescent="0.25">
      <c r="A9" s="44" t="s">
        <v>98</v>
      </c>
      <c r="B9" s="44"/>
      <c r="C9" s="44"/>
      <c r="D9" s="44"/>
      <c r="E9" s="44"/>
      <c r="F9" s="44"/>
      <c r="G9" s="41"/>
    </row>
    <row r="10" spans="1:9" x14ac:dyDescent="0.25">
      <c r="A10" s="44" t="s">
        <v>99</v>
      </c>
      <c r="B10" s="44"/>
      <c r="C10" s="44"/>
      <c r="D10" s="44"/>
      <c r="E10" s="44"/>
      <c r="F10" s="44"/>
      <c r="G10" s="41"/>
    </row>
    <row r="11" spans="1:9" x14ac:dyDescent="0.25">
      <c r="A11" s="44" t="s">
        <v>100</v>
      </c>
      <c r="B11" s="44"/>
      <c r="C11" s="44"/>
      <c r="D11" s="44"/>
      <c r="E11" s="44"/>
      <c r="F11" s="44"/>
      <c r="G11" s="41"/>
    </row>
    <row r="12" spans="1:9" x14ac:dyDescent="0.25">
      <c r="A12" s="39"/>
      <c r="B12" s="12"/>
      <c r="C12" s="42"/>
      <c r="D12" s="42"/>
      <c r="E12" s="42"/>
      <c r="F12" s="42"/>
      <c r="G12" s="41"/>
    </row>
    <row r="13" spans="1:9" x14ac:dyDescent="0.25">
      <c r="A13" s="39"/>
      <c r="B13" s="12"/>
      <c r="C13" s="42"/>
      <c r="D13" s="42"/>
      <c r="E13" s="42" t="s">
        <v>102</v>
      </c>
      <c r="F13" s="42"/>
      <c r="G13" s="41"/>
    </row>
    <row r="14" spans="1:9" x14ac:dyDescent="0.25">
      <c r="A14" s="39" t="s">
        <v>105</v>
      </c>
      <c r="B14" s="12"/>
      <c r="C14" s="12"/>
      <c r="D14" s="12"/>
      <c r="E14" s="12"/>
      <c r="F14" s="43" t="s">
        <v>103</v>
      </c>
      <c r="G14" s="12"/>
      <c r="H14" s="12"/>
      <c r="I14" s="12"/>
    </row>
    <row r="15" spans="1:9" x14ac:dyDescent="0.25">
      <c r="A15" s="40" t="s">
        <v>101</v>
      </c>
      <c r="B15" s="12"/>
      <c r="C15" s="12"/>
      <c r="D15" s="12"/>
      <c r="E15" s="12"/>
      <c r="F15" s="12"/>
    </row>
    <row r="16" spans="1:9" ht="15.75" thickBot="1" x14ac:dyDescent="0.3">
      <c r="A16" s="40"/>
      <c r="B16" s="12"/>
      <c r="C16" s="12"/>
      <c r="D16" s="12"/>
      <c r="E16" s="12"/>
      <c r="F16" s="12"/>
    </row>
    <row r="17" spans="1:7" ht="24" customHeight="1" thickBot="1" x14ac:dyDescent="0.3">
      <c r="A17" s="38" t="s">
        <v>98</v>
      </c>
      <c r="B17" s="45" t="s">
        <v>97</v>
      </c>
      <c r="C17" s="46"/>
      <c r="D17" s="46"/>
      <c r="E17" s="46"/>
      <c r="F17" s="47"/>
    </row>
    <row r="18" spans="1:7" x14ac:dyDescent="0.25">
      <c r="A18" s="37"/>
      <c r="B18" s="36"/>
      <c r="C18" s="36"/>
      <c r="D18" s="36"/>
      <c r="E18" s="36"/>
      <c r="F18" s="36"/>
    </row>
    <row r="19" spans="1:7" ht="30" x14ac:dyDescent="0.25">
      <c r="A19" s="35" t="s">
        <v>96</v>
      </c>
      <c r="B19" s="34" t="s">
        <v>95</v>
      </c>
      <c r="C19" s="34" t="s">
        <v>94</v>
      </c>
      <c r="D19" s="34" t="s">
        <v>93</v>
      </c>
      <c r="E19" s="34" t="s">
        <v>92</v>
      </c>
      <c r="F19" s="34" t="s">
        <v>91</v>
      </c>
    </row>
    <row r="20" spans="1:7" ht="15.75" thickBot="1" x14ac:dyDescent="0.3">
      <c r="A20" s="33"/>
      <c r="B20" s="32" t="s">
        <v>90</v>
      </c>
      <c r="C20" s="32" t="s">
        <v>89</v>
      </c>
      <c r="D20" s="32" t="s">
        <v>88</v>
      </c>
      <c r="E20" s="32" t="s">
        <v>87</v>
      </c>
      <c r="F20" s="32" t="s">
        <v>86</v>
      </c>
    </row>
    <row r="21" spans="1:7" ht="15.75" thickBot="1" x14ac:dyDescent="0.3">
      <c r="A21" s="31"/>
      <c r="B21" s="30"/>
      <c r="C21" s="30"/>
      <c r="D21" s="30"/>
      <c r="E21" s="30"/>
      <c r="F21" s="30"/>
    </row>
    <row r="22" spans="1:7" ht="20.25" customHeight="1" thickBot="1" x14ac:dyDescent="0.3">
      <c r="A22" s="14" t="s">
        <v>85</v>
      </c>
      <c r="B22" s="13">
        <f>+B23+B26+B27+B34+B35+B36</f>
        <v>347566487089.11005</v>
      </c>
      <c r="C22" s="13">
        <f>+C23+C26+C27+C34+C35+C36</f>
        <v>6713631164.4300013</v>
      </c>
      <c r="D22" s="13">
        <f>+D23+D26+D27+D34+D35+D36</f>
        <v>0</v>
      </c>
      <c r="E22" s="13">
        <f>+E23+E26+E27+E34+E35+E36</f>
        <v>66394743689.220001</v>
      </c>
      <c r="F22" s="13">
        <f>+F23+F26+F27+F34+F35+F36</f>
        <v>420674861942.76013</v>
      </c>
      <c r="G22" s="12"/>
    </row>
    <row r="23" spans="1:7" x14ac:dyDescent="0.25">
      <c r="A23" s="19" t="s">
        <v>84</v>
      </c>
      <c r="B23" s="21">
        <f>+B24+B25</f>
        <v>219279299050.89001</v>
      </c>
      <c r="C23" s="21">
        <f>+C24+C25</f>
        <v>4284527567.8800006</v>
      </c>
      <c r="D23" s="21">
        <f>+D24+D25</f>
        <v>0</v>
      </c>
      <c r="E23" s="21">
        <v>14498964809.450001</v>
      </c>
      <c r="F23" s="21">
        <f>+F24+F25</f>
        <v>238062791428.22003</v>
      </c>
      <c r="G23" s="12"/>
    </row>
    <row r="24" spans="1:7" x14ac:dyDescent="0.25">
      <c r="A24" s="19" t="s">
        <v>83</v>
      </c>
      <c r="B24" s="6">
        <v>52437020534.360001</v>
      </c>
      <c r="C24" s="6">
        <v>1226158234.2800002</v>
      </c>
      <c r="D24" s="6">
        <v>0</v>
      </c>
      <c r="E24" s="6">
        <v>13389332846.41</v>
      </c>
      <c r="F24" s="6">
        <f>+SUM(B24:E24)</f>
        <v>67052511615.050003</v>
      </c>
      <c r="G24" s="12"/>
    </row>
    <row r="25" spans="1:7" x14ac:dyDescent="0.25">
      <c r="A25" s="19" t="s">
        <v>82</v>
      </c>
      <c r="B25" s="6">
        <v>166842278516.53</v>
      </c>
      <c r="C25" s="6">
        <v>3058369333.6000004</v>
      </c>
      <c r="D25" s="6">
        <v>0</v>
      </c>
      <c r="E25" s="6">
        <v>1109631963.04</v>
      </c>
      <c r="F25" s="6">
        <f>+SUM(B25:E25)</f>
        <v>171010279813.17001</v>
      </c>
      <c r="G25" s="12"/>
    </row>
    <row r="26" spans="1:7" x14ac:dyDescent="0.25">
      <c r="A26" s="19" t="s">
        <v>81</v>
      </c>
      <c r="B26" s="29">
        <f>+'[6]ADM. PUBL. NO FINAN 1.1 TRIM'!B46</f>
        <v>0</v>
      </c>
      <c r="C26" s="29">
        <v>558327671.81000006</v>
      </c>
      <c r="D26" s="29">
        <f>+'[6]ADM. PUBL. NO FINAN 1.1 TRIM'!D46</f>
        <v>0</v>
      </c>
      <c r="E26" s="29">
        <v>51895778879.770004</v>
      </c>
      <c r="F26" s="29">
        <f>+SUM(B26:E26)</f>
        <v>52454106551.580002</v>
      </c>
      <c r="G26" s="12"/>
    </row>
    <row r="27" spans="1:7" x14ac:dyDescent="0.25">
      <c r="A27" s="19" t="s">
        <v>80</v>
      </c>
      <c r="B27" s="25">
        <f>SUM(B28:B33)</f>
        <v>98294189134.770035</v>
      </c>
      <c r="C27" s="25">
        <f>SUM(C28:C33)</f>
        <v>1866511679.4200001</v>
      </c>
      <c r="D27" s="25">
        <f>SUM(D28:D33)</f>
        <v>0</v>
      </c>
      <c r="E27" s="25">
        <f>SUM(E28:E33)</f>
        <v>0</v>
      </c>
      <c r="F27" s="25">
        <f>SUM(F28:F33)</f>
        <v>100160700814.19003</v>
      </c>
      <c r="G27" s="12"/>
    </row>
    <row r="28" spans="1:7" x14ac:dyDescent="0.25">
      <c r="A28" s="20" t="s">
        <v>79</v>
      </c>
      <c r="B28" s="27">
        <v>90209822971.780029</v>
      </c>
      <c r="C28" s="27">
        <v>0</v>
      </c>
      <c r="D28" s="27">
        <v>0</v>
      </c>
      <c r="E28" s="27">
        <f>+'[6]ADM. PUBL. NO FINAN 1.1 TRIM'!E49</f>
        <v>0</v>
      </c>
      <c r="F28" s="27">
        <f t="shared" ref="F28:F35" si="0">+SUM(B28:E28)</f>
        <v>90209822971.780029</v>
      </c>
      <c r="G28" s="12"/>
    </row>
    <row r="29" spans="1:7" x14ac:dyDescent="0.25">
      <c r="A29" s="20" t="s">
        <v>78</v>
      </c>
      <c r="B29" s="5">
        <v>2637907929.1900005</v>
      </c>
      <c r="C29" s="5">
        <v>237526914.77999997</v>
      </c>
      <c r="D29" s="5">
        <v>0</v>
      </c>
      <c r="E29" s="5">
        <f>+'[6]ADM. PUBL. NO FINAN 1.1 TRIM'!E52</f>
        <v>0</v>
      </c>
      <c r="F29" s="5">
        <f t="shared" si="0"/>
        <v>2875434843.9700003</v>
      </c>
      <c r="G29" s="12"/>
    </row>
    <row r="30" spans="1:7" x14ac:dyDescent="0.25">
      <c r="A30" s="20" t="s">
        <v>77</v>
      </c>
      <c r="B30" s="5">
        <v>690802182</v>
      </c>
      <c r="C30" s="5">
        <v>27115321.640000001</v>
      </c>
      <c r="D30" s="5">
        <v>0</v>
      </c>
      <c r="E30" s="5">
        <v>0</v>
      </c>
      <c r="F30" s="5">
        <f t="shared" si="0"/>
        <v>717917503.63999999</v>
      </c>
      <c r="G30" s="12"/>
    </row>
    <row r="31" spans="1:7" x14ac:dyDescent="0.25">
      <c r="A31" s="20" t="s">
        <v>76</v>
      </c>
      <c r="B31" s="5">
        <v>4269907822.9400005</v>
      </c>
      <c r="C31" s="5">
        <v>678006807</v>
      </c>
      <c r="D31" s="5">
        <v>0</v>
      </c>
      <c r="E31" s="5">
        <v>0</v>
      </c>
      <c r="F31" s="5">
        <f t="shared" si="0"/>
        <v>4947914629.9400005</v>
      </c>
      <c r="G31" s="12"/>
    </row>
    <row r="32" spans="1:7" x14ac:dyDescent="0.25">
      <c r="A32" s="20" t="s">
        <v>75</v>
      </c>
      <c r="B32" s="5">
        <v>598600.21</v>
      </c>
      <c r="C32" s="5">
        <v>0</v>
      </c>
      <c r="D32" s="5">
        <v>0</v>
      </c>
      <c r="E32" s="5">
        <v>0</v>
      </c>
      <c r="F32" s="5">
        <f t="shared" si="0"/>
        <v>598600.21</v>
      </c>
      <c r="G32" s="12"/>
    </row>
    <row r="33" spans="1:7" x14ac:dyDescent="0.25">
      <c r="A33" s="20" t="s">
        <v>74</v>
      </c>
      <c r="B33" s="5">
        <v>485149628.6500001</v>
      </c>
      <c r="C33" s="5">
        <v>923862636.00000012</v>
      </c>
      <c r="D33" s="5">
        <v>0</v>
      </c>
      <c r="E33" s="5">
        <v>0</v>
      </c>
      <c r="F33" s="5">
        <f t="shared" si="0"/>
        <v>1409012264.6500001</v>
      </c>
      <c r="G33" s="12"/>
    </row>
    <row r="34" spans="1:7" x14ac:dyDescent="0.25">
      <c r="A34" s="19" t="s">
        <v>73</v>
      </c>
      <c r="B34" s="25">
        <v>4727397353.3900013</v>
      </c>
      <c r="C34" s="25">
        <v>2740847.3099999996</v>
      </c>
      <c r="D34" s="25">
        <f>+'[6]ADM. PUBL. NO FINAN 1.1 TRIM'!D53</f>
        <v>0</v>
      </c>
      <c r="E34" s="25">
        <v>0</v>
      </c>
      <c r="F34" s="25">
        <f t="shared" si="0"/>
        <v>4730138200.7000017</v>
      </c>
      <c r="G34" s="12"/>
    </row>
    <row r="35" spans="1:7" x14ac:dyDescent="0.25">
      <c r="A35" s="19" t="s">
        <v>72</v>
      </c>
      <c r="B35" s="25">
        <v>21528791989.68</v>
      </c>
      <c r="C35" s="25">
        <v>1523398.01</v>
      </c>
      <c r="D35" s="25">
        <f>+'[6]ADM. PUBL. NO FINAN 1.1 TRIM'!D55</f>
        <v>0</v>
      </c>
      <c r="E35" s="25">
        <f>+'[6]ADM. PUBL. NO FINAN 1.1 TRIM'!E55</f>
        <v>0</v>
      </c>
      <c r="F35" s="25">
        <f t="shared" si="0"/>
        <v>21530315387.689999</v>
      </c>
      <c r="G35" s="12"/>
    </row>
    <row r="36" spans="1:7" x14ac:dyDescent="0.25">
      <c r="A36" s="19" t="s">
        <v>71</v>
      </c>
      <c r="B36" s="25">
        <f>+B38+B37</f>
        <v>3736809560.3799996</v>
      </c>
      <c r="C36" s="25">
        <f>+C38+C37</f>
        <v>0</v>
      </c>
      <c r="D36" s="25">
        <f>+D38+D37</f>
        <v>0</v>
      </c>
      <c r="E36" s="25">
        <f>+E38+E37</f>
        <v>0</v>
      </c>
      <c r="F36" s="29">
        <f>+F38+F37</f>
        <v>3736809560.3799996</v>
      </c>
      <c r="G36" s="12"/>
    </row>
    <row r="37" spans="1:7" x14ac:dyDescent="0.25">
      <c r="A37" s="28" t="s">
        <v>70</v>
      </c>
      <c r="B37" s="6">
        <v>0</v>
      </c>
      <c r="C37" s="6">
        <v>0</v>
      </c>
      <c r="D37" s="6">
        <v>0</v>
      </c>
      <c r="E37" s="6">
        <v>0</v>
      </c>
      <c r="F37" s="29">
        <f>+SUM(B37:E37)</f>
        <v>0</v>
      </c>
      <c r="G37" s="12"/>
    </row>
    <row r="38" spans="1:7" x14ac:dyDescent="0.25">
      <c r="A38" s="28" t="s">
        <v>69</v>
      </c>
      <c r="B38" s="6">
        <f>+B39+B40+B41</f>
        <v>3736809560.3799996</v>
      </c>
      <c r="C38" s="6">
        <v>0</v>
      </c>
      <c r="D38" s="6">
        <v>0</v>
      </c>
      <c r="E38" s="6">
        <v>0</v>
      </c>
      <c r="F38" s="6">
        <f>+SUM(B38:E38)</f>
        <v>3736809560.3799996</v>
      </c>
      <c r="G38" s="12"/>
    </row>
    <row r="39" spans="1:7" x14ac:dyDescent="0.25">
      <c r="A39" s="28" t="s">
        <v>68</v>
      </c>
      <c r="B39" s="6">
        <v>3609937717.3799996</v>
      </c>
      <c r="C39" s="6">
        <v>0</v>
      </c>
      <c r="D39" s="6">
        <v>0</v>
      </c>
      <c r="E39" s="6">
        <v>0</v>
      </c>
      <c r="F39" s="6">
        <f>+SUM(B39:E39)</f>
        <v>3609937717.3799996</v>
      </c>
      <c r="G39" s="12"/>
    </row>
    <row r="40" spans="1:7" x14ac:dyDescent="0.25">
      <c r="A40" s="28" t="s">
        <v>67</v>
      </c>
      <c r="B40" s="6">
        <v>15871843</v>
      </c>
      <c r="C40" s="6">
        <v>0</v>
      </c>
      <c r="D40" s="6">
        <v>0</v>
      </c>
      <c r="E40" s="6">
        <v>0</v>
      </c>
      <c r="F40" s="6">
        <f>+SUM(B40:E40)</f>
        <v>15871843</v>
      </c>
      <c r="G40" s="12"/>
    </row>
    <row r="41" spans="1:7" ht="15.75" thickBot="1" x14ac:dyDescent="0.3">
      <c r="A41" s="28" t="s">
        <v>66</v>
      </c>
      <c r="B41" s="6">
        <v>111000000</v>
      </c>
      <c r="C41" s="6">
        <v>0</v>
      </c>
      <c r="D41" s="6">
        <v>0</v>
      </c>
      <c r="E41" s="6">
        <v>0</v>
      </c>
      <c r="F41" s="6">
        <f>+SUM(B41:E41)</f>
        <v>111000000</v>
      </c>
      <c r="G41" s="12"/>
    </row>
    <row r="42" spans="1:7" ht="15.75" thickBot="1" x14ac:dyDescent="0.3">
      <c r="A42" s="14" t="s">
        <v>65</v>
      </c>
      <c r="B42" s="13">
        <f>+B43+B47+B50+B52+B51</f>
        <v>282423095404.03003</v>
      </c>
      <c r="C42" s="13">
        <f>+C43+C47+C50+C52+C51</f>
        <v>8961058422.3900013</v>
      </c>
      <c r="D42" s="13">
        <f>+D43+D47+D50+D52+D51</f>
        <v>0</v>
      </c>
      <c r="E42" s="13">
        <f>+E43+E47+E50+E52+E51</f>
        <v>94936518224.419998</v>
      </c>
      <c r="F42" s="13">
        <f>+F43+F47+F50+F52+F51</f>
        <v>386320672050.84003</v>
      </c>
      <c r="G42" s="12"/>
    </row>
    <row r="43" spans="1:7" x14ac:dyDescent="0.25">
      <c r="A43" s="19" t="s">
        <v>64</v>
      </c>
      <c r="B43" s="18">
        <f>+B44+B45+B46</f>
        <v>189550097644.66</v>
      </c>
      <c r="C43" s="18">
        <f>+C44+C45+C46</f>
        <v>8950312046.0200005</v>
      </c>
      <c r="D43" s="18">
        <f>+D44+D45+D46</f>
        <v>0</v>
      </c>
      <c r="E43" s="18">
        <f>+E44+E45+E46</f>
        <v>1053082871.6300001</v>
      </c>
      <c r="F43" s="18">
        <f>+F44+F45+F46</f>
        <v>199553492562.31</v>
      </c>
      <c r="G43" s="12"/>
    </row>
    <row r="44" spans="1:7" x14ac:dyDescent="0.25">
      <c r="A44" s="20" t="s">
        <v>63</v>
      </c>
      <c r="B44" s="5">
        <v>175191189211.53</v>
      </c>
      <c r="C44" s="5">
        <v>7082307057.25</v>
      </c>
      <c r="D44" s="5">
        <f>+'[6]ADM. PUBL. NO FINAN 1.1 TRIM'!D67</f>
        <v>0</v>
      </c>
      <c r="E44" s="5">
        <v>963576345.67000008</v>
      </c>
      <c r="F44" s="5">
        <f t="shared" ref="F44:F51" si="1">+SUM(B44:E44)</f>
        <v>183237072614.45001</v>
      </c>
      <c r="G44" s="12"/>
    </row>
    <row r="45" spans="1:7" x14ac:dyDescent="0.25">
      <c r="A45" s="20" t="s">
        <v>62</v>
      </c>
      <c r="B45" s="5">
        <v>5036700520.4699993</v>
      </c>
      <c r="C45" s="5">
        <v>456219401.24000001</v>
      </c>
      <c r="D45" s="5">
        <f>+'[6]ADM. PUBL. NO FINAN 1.1 TRIM'!D68+'[6]ADM. PUBL. NO FINAN 1.1 TRIM'!D69</f>
        <v>0</v>
      </c>
      <c r="E45" s="5">
        <v>36862679.219999999</v>
      </c>
      <c r="F45" s="5">
        <f t="shared" si="1"/>
        <v>5529782600.9299994</v>
      </c>
      <c r="G45" s="12"/>
    </row>
    <row r="46" spans="1:7" x14ac:dyDescent="0.25">
      <c r="A46" s="20" t="s">
        <v>61</v>
      </c>
      <c r="B46" s="5">
        <v>9322207912.6599998</v>
      </c>
      <c r="C46" s="5">
        <v>1411785587.5299997</v>
      </c>
      <c r="D46" s="5"/>
      <c r="E46" s="5">
        <v>52643846.740000002</v>
      </c>
      <c r="F46" s="5">
        <f t="shared" si="1"/>
        <v>10786637346.929998</v>
      </c>
      <c r="G46" s="12"/>
    </row>
    <row r="47" spans="1:7" x14ac:dyDescent="0.25">
      <c r="A47" s="19" t="s">
        <v>60</v>
      </c>
      <c r="B47" s="18">
        <f>+B48+B49</f>
        <v>356219361.31</v>
      </c>
      <c r="C47" s="18">
        <f>+C48+C49</f>
        <v>0</v>
      </c>
      <c r="D47" s="18">
        <f>+D48+D49</f>
        <v>0</v>
      </c>
      <c r="E47" s="18">
        <f>+E48+E49</f>
        <v>0</v>
      </c>
      <c r="F47" s="18">
        <f t="shared" si="1"/>
        <v>356219361.31</v>
      </c>
      <c r="G47" s="12"/>
    </row>
    <row r="48" spans="1:7" x14ac:dyDescent="0.25">
      <c r="A48" s="20" t="s">
        <v>59</v>
      </c>
      <c r="B48" s="27">
        <v>356219361.31</v>
      </c>
      <c r="C48" s="27">
        <f>+'[6]ADM. PUBL. NO FINAN 1.1 TRIM'!C71</f>
        <v>0</v>
      </c>
      <c r="D48" s="27">
        <f>+'[6]ADM. PUBL. NO FINAN 1.1 TRIM'!D71</f>
        <v>0</v>
      </c>
      <c r="E48" s="27">
        <f>+'[6]ADM. PUBL. NO FINAN 1.1 TRIM'!E71</f>
        <v>0</v>
      </c>
      <c r="F48" s="27">
        <f t="shared" si="1"/>
        <v>356219361.31</v>
      </c>
      <c r="G48" s="12"/>
    </row>
    <row r="49" spans="1:9" x14ac:dyDescent="0.25">
      <c r="A49" s="20" t="s">
        <v>58</v>
      </c>
      <c r="B49" s="26">
        <f>+'[6]ADM. PUBL. NO FINAN 1.1 TRIM'!B72</f>
        <v>0</v>
      </c>
      <c r="C49" s="26">
        <f>+'[6]ADM. PUBL. NO FINAN 1.1 TRIM'!C72</f>
        <v>0</v>
      </c>
      <c r="D49" s="26">
        <f>+'[6]ADM. PUBL. NO FINAN 1.1 TRIM'!D72</f>
        <v>0</v>
      </c>
      <c r="E49" s="26">
        <f>+'[6]ADM. PUBL. NO FINAN 1.1 TRIM'!E72</f>
        <v>0</v>
      </c>
      <c r="F49" s="5">
        <f t="shared" si="1"/>
        <v>0</v>
      </c>
      <c r="G49" s="12"/>
    </row>
    <row r="50" spans="1:9" x14ac:dyDescent="0.25">
      <c r="A50" s="19" t="s">
        <v>57</v>
      </c>
      <c r="B50" s="25">
        <v>484795856.88</v>
      </c>
      <c r="C50" s="25">
        <f>+'[6]ADM. PUBL. NO FINAN 1.1 TRIM'!C73</f>
        <v>0</v>
      </c>
      <c r="D50" s="25">
        <f>+'[6]ADM. PUBL. NO FINAN 1.1 TRIM'!D73</f>
        <v>0</v>
      </c>
      <c r="E50" s="25">
        <v>93858612001.649994</v>
      </c>
      <c r="F50" s="25">
        <f t="shared" si="1"/>
        <v>94343407858.529999</v>
      </c>
      <c r="G50" s="12"/>
    </row>
    <row r="51" spans="1:9" x14ac:dyDescent="0.25">
      <c r="A51" s="19" t="s">
        <v>56</v>
      </c>
      <c r="B51" s="18">
        <v>4389041.1399999997</v>
      </c>
      <c r="C51" s="18">
        <v>10746376.369999999</v>
      </c>
      <c r="D51" s="18"/>
      <c r="E51" s="18"/>
      <c r="F51" s="18">
        <f t="shared" si="1"/>
        <v>15135417.509999998</v>
      </c>
      <c r="G51" s="12"/>
    </row>
    <row r="52" spans="1:9" x14ac:dyDescent="0.25">
      <c r="A52" s="19" t="s">
        <v>55</v>
      </c>
      <c r="B52" s="18">
        <f>+B53+B59+B63</f>
        <v>92027593500.039993</v>
      </c>
      <c r="C52" s="18">
        <f>+C53+C59+C63</f>
        <v>0</v>
      </c>
      <c r="D52" s="18">
        <f>+D53+D59+D63</f>
        <v>0</v>
      </c>
      <c r="E52" s="18">
        <f>+E53+E59+E63</f>
        <v>24823351.140000001</v>
      </c>
      <c r="F52" s="18">
        <f>+F53+F59+F63</f>
        <v>92052416851.179993</v>
      </c>
      <c r="G52" s="12"/>
    </row>
    <row r="53" spans="1:9" x14ac:dyDescent="0.25">
      <c r="A53" s="20" t="s">
        <v>36</v>
      </c>
      <c r="B53" s="5">
        <f>SUM(B54:B58)</f>
        <v>13807063375.48</v>
      </c>
      <c r="C53" s="5">
        <f>SUM(C54:C58)</f>
        <v>0</v>
      </c>
      <c r="D53" s="5">
        <f>SUM(D54:D58)</f>
        <v>0</v>
      </c>
      <c r="E53" s="5">
        <f>SUM(E54:E58)</f>
        <v>24823351.140000001</v>
      </c>
      <c r="F53" s="5">
        <f t="shared" ref="F53:F63" si="2">+SUM(B53:E53)</f>
        <v>13831886726.619999</v>
      </c>
      <c r="G53" s="12"/>
    </row>
    <row r="54" spans="1:9" x14ac:dyDescent="0.25">
      <c r="A54" s="24" t="s">
        <v>54</v>
      </c>
      <c r="B54" s="5">
        <v>2952815441.4400001</v>
      </c>
      <c r="C54" s="5">
        <v>0</v>
      </c>
      <c r="D54" s="5">
        <v>0</v>
      </c>
      <c r="E54" s="5">
        <v>24823351.140000001</v>
      </c>
      <c r="F54" s="5">
        <f t="shared" si="2"/>
        <v>2977638792.5799999</v>
      </c>
      <c r="G54" s="12"/>
    </row>
    <row r="55" spans="1:9" x14ac:dyDescent="0.25">
      <c r="A55" s="24" t="s">
        <v>53</v>
      </c>
      <c r="B55" s="5">
        <v>17022257.080000002</v>
      </c>
      <c r="C55" s="5">
        <v>0</v>
      </c>
      <c r="D55" s="5">
        <v>0</v>
      </c>
      <c r="E55" s="5">
        <v>0</v>
      </c>
      <c r="F55" s="5">
        <f t="shared" si="2"/>
        <v>17022257.080000002</v>
      </c>
      <c r="G55" s="12"/>
    </row>
    <row r="56" spans="1:9" x14ac:dyDescent="0.25">
      <c r="A56" s="20" t="s">
        <v>52</v>
      </c>
      <c r="B56" s="5">
        <v>229726116.79000002</v>
      </c>
      <c r="C56" s="5">
        <v>0</v>
      </c>
      <c r="D56" s="5">
        <v>0</v>
      </c>
      <c r="E56" s="5">
        <v>0</v>
      </c>
      <c r="F56" s="5">
        <f t="shared" si="2"/>
        <v>229726116.79000002</v>
      </c>
      <c r="G56" s="12"/>
    </row>
    <row r="57" spans="1:9" x14ac:dyDescent="0.25">
      <c r="A57" s="20" t="s">
        <v>51</v>
      </c>
      <c r="B57" s="5">
        <v>10492848026.799999</v>
      </c>
      <c r="C57" s="5">
        <v>0</v>
      </c>
      <c r="D57" s="5">
        <v>0</v>
      </c>
      <c r="E57" s="5">
        <v>0</v>
      </c>
      <c r="F57" s="5">
        <f t="shared" si="2"/>
        <v>10492848026.799999</v>
      </c>
      <c r="G57" s="12"/>
    </row>
    <row r="58" spans="1:9" x14ac:dyDescent="0.25">
      <c r="A58" s="20" t="s">
        <v>50</v>
      </c>
      <c r="B58" s="5">
        <v>114651533.37</v>
      </c>
      <c r="C58" s="5">
        <v>0</v>
      </c>
      <c r="D58" s="5">
        <v>0</v>
      </c>
      <c r="E58" s="5">
        <v>0</v>
      </c>
      <c r="F58" s="5">
        <f t="shared" si="2"/>
        <v>114651533.37</v>
      </c>
      <c r="G58" s="12"/>
    </row>
    <row r="59" spans="1:9" x14ac:dyDescent="0.25">
      <c r="A59" s="20" t="s">
        <v>35</v>
      </c>
      <c r="B59" s="5">
        <f>+B60+B62+B61</f>
        <v>78220530124.559998</v>
      </c>
      <c r="C59" s="5">
        <f>+C60+C62</f>
        <v>0</v>
      </c>
      <c r="D59" s="5">
        <v>0</v>
      </c>
      <c r="E59" s="5">
        <f>+E60+E62</f>
        <v>0</v>
      </c>
      <c r="F59" s="5">
        <f t="shared" si="2"/>
        <v>78220530124.559998</v>
      </c>
      <c r="G59" s="12"/>
    </row>
    <row r="60" spans="1:9" x14ac:dyDescent="0.25">
      <c r="A60" s="20" t="s">
        <v>49</v>
      </c>
      <c r="B60" s="5">
        <v>43277028992.75</v>
      </c>
      <c r="C60" s="5">
        <f>+'[6]ADM. PUBL. NO FINAN 1.1 TRIM'!C82</f>
        <v>0</v>
      </c>
      <c r="D60" s="5">
        <f>+'[6]ADM. PUBL. NO FINAN 1.1 TRIM'!D82</f>
        <v>0</v>
      </c>
      <c r="E60" s="5">
        <f>+'[6]ADM. PUBL. NO FINAN 1.1 TRIM'!E82</f>
        <v>0</v>
      </c>
      <c r="F60" s="5">
        <f t="shared" si="2"/>
        <v>43277028992.75</v>
      </c>
      <c r="G60" s="12"/>
    </row>
    <row r="61" spans="1:9" x14ac:dyDescent="0.25">
      <c r="A61" s="20" t="s">
        <v>48</v>
      </c>
      <c r="B61" s="5">
        <v>1655742244</v>
      </c>
      <c r="C61" s="5">
        <v>0</v>
      </c>
      <c r="D61" s="5">
        <v>0</v>
      </c>
      <c r="E61" s="5">
        <v>0</v>
      </c>
      <c r="F61" s="5">
        <f t="shared" si="2"/>
        <v>1655742244</v>
      </c>
      <c r="G61" s="12"/>
    </row>
    <row r="62" spans="1:9" x14ac:dyDescent="0.25">
      <c r="A62" s="20" t="s">
        <v>47</v>
      </c>
      <c r="B62" s="5">
        <v>33287758887.810001</v>
      </c>
      <c r="C62" s="5">
        <f>+'[6]ADM. PUBL. NO FINAN 1.1 TRIM'!C80-'[6]ADM. PUBL. NO FINAN 1.1 TRIM'!C82</f>
        <v>0</v>
      </c>
      <c r="D62" s="5">
        <f>+'[6]ADM. PUBL. NO FINAN 1.1 TRIM'!D80-'[6]ADM. PUBL. NO FINAN 1.1 TRIM'!D82</f>
        <v>0</v>
      </c>
      <c r="E62" s="5">
        <f>+'[6]ADM. PUBL. NO FINAN 1.1 TRIM'!E80-'[6]ADM. PUBL. NO FINAN 1.1 TRIM'!E82</f>
        <v>0</v>
      </c>
      <c r="F62" s="5">
        <f t="shared" si="2"/>
        <v>33287758887.810001</v>
      </c>
      <c r="G62" s="12"/>
    </row>
    <row r="63" spans="1:9" ht="15.75" thickBot="1" x14ac:dyDescent="0.3">
      <c r="A63" s="23" t="s">
        <v>32</v>
      </c>
      <c r="B63" s="5">
        <f>+'[6]ADM. PUBL. NO FINAN 1.1 TRIM'!B87</f>
        <v>0</v>
      </c>
      <c r="C63" s="5">
        <f>+'[6]ADM. PUBL. NO FINAN 1.1 TRIM'!C87</f>
        <v>0</v>
      </c>
      <c r="D63" s="5">
        <f>+'[6]ADM. PUBL. NO FINAN 1.1 TRIM'!D87</f>
        <v>0</v>
      </c>
      <c r="E63" s="5">
        <f>+'[6]ADM. PUBL. NO FINAN 1.1 TRIM'!E87</f>
        <v>0</v>
      </c>
      <c r="F63" s="5">
        <f t="shared" si="2"/>
        <v>0</v>
      </c>
      <c r="G63" s="12"/>
    </row>
    <row r="64" spans="1:9" ht="15.75" thickBot="1" x14ac:dyDescent="0.3">
      <c r="A64" s="14" t="s">
        <v>46</v>
      </c>
      <c r="B64" s="13">
        <f>+B22-B42</f>
        <v>65143391685.080017</v>
      </c>
      <c r="C64" s="13">
        <f>+C22-C42</f>
        <v>-2247427257.96</v>
      </c>
      <c r="D64" s="13">
        <f>+D22-D42</f>
        <v>0</v>
      </c>
      <c r="E64" s="13">
        <f>+E22-E42</f>
        <v>-28541774535.199997</v>
      </c>
      <c r="F64" s="13">
        <f>+F22-F42</f>
        <v>34354189891.920105</v>
      </c>
      <c r="G64" s="12"/>
      <c r="H64" s="12"/>
      <c r="I64" s="12"/>
    </row>
    <row r="65" spans="1:7" ht="15.75" thickBot="1" x14ac:dyDescent="0.3">
      <c r="A65" s="14" t="s">
        <v>45</v>
      </c>
      <c r="B65" s="13">
        <f>+B66+B67+B74</f>
        <v>24075590.109999996</v>
      </c>
      <c r="C65" s="13">
        <f>+C66+C67+C74</f>
        <v>497803600.73000002</v>
      </c>
      <c r="D65" s="13">
        <f>+D66+D67+D74</f>
        <v>0</v>
      </c>
      <c r="E65" s="13">
        <f>+E66+E67+E74</f>
        <v>0</v>
      </c>
      <c r="F65" s="13">
        <f>+F66+F67+F74</f>
        <v>521879190.84000003</v>
      </c>
      <c r="G65" s="12"/>
    </row>
    <row r="66" spans="1:7" x14ac:dyDescent="0.25">
      <c r="A66" s="19" t="s">
        <v>44</v>
      </c>
      <c r="B66" s="6">
        <f>+'[6]ADM. PUBL. NO FINAN 1.1 TRIM'!B90</f>
        <v>0</v>
      </c>
      <c r="C66" s="6">
        <f>+'[6]ADM. PUBL. NO FINAN 1.1 TRIM'!C90</f>
        <v>0</v>
      </c>
      <c r="D66" s="6">
        <f>+'[6]ADM. PUBL. NO FINAN 1.1 TRIM'!D90</f>
        <v>0</v>
      </c>
      <c r="E66" s="6">
        <f>+'[6]ADM. PUBL. NO FINAN 1.1 TRIM'!E90</f>
        <v>0</v>
      </c>
      <c r="F66" s="6">
        <f t="shared" ref="F66:F74" si="3">+SUM(B66:E66)</f>
        <v>0</v>
      </c>
      <c r="G66" s="12"/>
    </row>
    <row r="67" spans="1:7" x14ac:dyDescent="0.25">
      <c r="A67" s="19" t="s">
        <v>43</v>
      </c>
      <c r="B67" s="6">
        <f>+B68+B69+B73</f>
        <v>258644.24</v>
      </c>
      <c r="C67" s="6">
        <f>+C68+C69+C73</f>
        <v>424508733.94</v>
      </c>
      <c r="D67" s="6">
        <f>+D68+D69+D73</f>
        <v>0</v>
      </c>
      <c r="E67" s="6">
        <f>+E68+E69+E73</f>
        <v>0</v>
      </c>
      <c r="F67" s="6">
        <f t="shared" si="3"/>
        <v>424767378.18000001</v>
      </c>
      <c r="G67" s="12"/>
    </row>
    <row r="68" spans="1:7" x14ac:dyDescent="0.25">
      <c r="A68" s="20" t="s">
        <v>36</v>
      </c>
      <c r="B68" s="6"/>
      <c r="C68" s="6"/>
      <c r="D68" s="6"/>
      <c r="E68" s="6"/>
      <c r="F68" s="6">
        <f t="shared" si="3"/>
        <v>0</v>
      </c>
      <c r="G68" s="12"/>
    </row>
    <row r="69" spans="1:7" x14ac:dyDescent="0.25">
      <c r="A69" s="20" t="s">
        <v>35</v>
      </c>
      <c r="B69" s="6">
        <f>+B70+B71+B72</f>
        <v>258644.24</v>
      </c>
      <c r="C69" s="6">
        <f>+C70+C71+C72</f>
        <v>424508733.94</v>
      </c>
      <c r="D69" s="6">
        <f>+D70+D71+D72</f>
        <v>0</v>
      </c>
      <c r="E69" s="6">
        <f>+E70+E71+E72</f>
        <v>0</v>
      </c>
      <c r="F69" s="6">
        <f t="shared" si="3"/>
        <v>424767378.18000001</v>
      </c>
      <c r="G69" s="12"/>
    </row>
    <row r="70" spans="1:7" x14ac:dyDescent="0.25">
      <c r="A70" s="20" t="s">
        <v>42</v>
      </c>
      <c r="B70" s="5">
        <v>258644.24</v>
      </c>
      <c r="C70" s="6"/>
      <c r="D70" s="6"/>
      <c r="E70" s="6"/>
      <c r="F70" s="6">
        <f t="shared" si="3"/>
        <v>258644.24</v>
      </c>
      <c r="G70" s="12"/>
    </row>
    <row r="71" spans="1:7" x14ac:dyDescent="0.25">
      <c r="A71" s="20" t="s">
        <v>41</v>
      </c>
      <c r="B71" s="6"/>
      <c r="C71" s="6"/>
      <c r="D71" s="6"/>
      <c r="E71" s="6"/>
      <c r="F71" s="6">
        <f t="shared" si="3"/>
        <v>0</v>
      </c>
      <c r="G71" s="12"/>
    </row>
    <row r="72" spans="1:7" x14ac:dyDescent="0.25">
      <c r="A72" s="20" t="s">
        <v>40</v>
      </c>
      <c r="B72" s="6"/>
      <c r="C72" s="5">
        <v>424508733.94</v>
      </c>
      <c r="D72" s="6"/>
      <c r="E72" s="6"/>
      <c r="F72" s="6">
        <f t="shared" si="3"/>
        <v>424508733.94</v>
      </c>
      <c r="G72" s="12"/>
    </row>
    <row r="73" spans="1:7" x14ac:dyDescent="0.25">
      <c r="A73" s="23" t="s">
        <v>32</v>
      </c>
      <c r="B73" s="6"/>
      <c r="C73" s="6"/>
      <c r="D73" s="6"/>
      <c r="E73" s="6"/>
      <c r="F73" s="6">
        <f t="shared" si="3"/>
        <v>0</v>
      </c>
      <c r="G73" s="12"/>
    </row>
    <row r="74" spans="1:7" ht="15.75" thickBot="1" x14ac:dyDescent="0.3">
      <c r="A74" s="19" t="s">
        <v>21</v>
      </c>
      <c r="B74" s="22">
        <v>23816945.869999997</v>
      </c>
      <c r="C74" s="22">
        <v>73294866.789999992</v>
      </c>
      <c r="D74" s="22">
        <f>+'[6]ADM. PUBL. NO FINAN 1.1 TRIM'!D100</f>
        <v>0</v>
      </c>
      <c r="E74" s="22">
        <f>+'[6]ADM. PUBL. NO FINAN 1.1 TRIM'!E100</f>
        <v>0</v>
      </c>
      <c r="F74" s="22">
        <f t="shared" si="3"/>
        <v>97111812.659999996</v>
      </c>
      <c r="G74" s="12"/>
    </row>
    <row r="75" spans="1:7" ht="15.75" thickBot="1" x14ac:dyDescent="0.3">
      <c r="A75" s="14" t="s">
        <v>39</v>
      </c>
      <c r="B75" s="13">
        <f>+B76+B77+B83</f>
        <v>463217788.80000001</v>
      </c>
      <c r="C75" s="13">
        <f>+C76+C77+C83</f>
        <v>303934390.23000002</v>
      </c>
      <c r="D75" s="13">
        <f>+D76+D77+D83</f>
        <v>0</v>
      </c>
      <c r="E75" s="13">
        <f>+E76+E77+E83</f>
        <v>28141906</v>
      </c>
      <c r="F75" s="13">
        <f>+F76+F77+F83</f>
        <v>795294085.02999997</v>
      </c>
      <c r="G75" s="12"/>
    </row>
    <row r="76" spans="1:7" x14ac:dyDescent="0.25">
      <c r="A76" s="19" t="s">
        <v>38</v>
      </c>
      <c r="B76" s="21">
        <v>463217788.80000001</v>
      </c>
      <c r="C76" s="21">
        <v>272268240.23000002</v>
      </c>
      <c r="D76" s="21">
        <f>+'[6]ADM. PUBL. NO FINAN 1.1 TRIM'!D104</f>
        <v>0</v>
      </c>
      <c r="E76" s="21">
        <v>28141906</v>
      </c>
      <c r="F76" s="21">
        <f>+SUM(B76:E76)</f>
        <v>763627935.02999997</v>
      </c>
      <c r="G76" s="12"/>
    </row>
    <row r="77" spans="1:7" x14ac:dyDescent="0.25">
      <c r="A77" s="19" t="s">
        <v>37</v>
      </c>
      <c r="B77" s="18">
        <f>+B78+B79+B82</f>
        <v>0</v>
      </c>
      <c r="C77" s="18">
        <f>+C78+C79+C82</f>
        <v>0</v>
      </c>
      <c r="D77" s="18">
        <f>+D78+D79+D82</f>
        <v>0</v>
      </c>
      <c r="E77" s="18">
        <f>+E78+E79+E82</f>
        <v>0</v>
      </c>
      <c r="F77" s="18">
        <f>+F78+F79+F82</f>
        <v>0</v>
      </c>
      <c r="G77" s="12"/>
    </row>
    <row r="78" spans="1:7" x14ac:dyDescent="0.25">
      <c r="A78" s="20" t="s">
        <v>36</v>
      </c>
      <c r="B78" s="5">
        <f>+'[6]ADM. PUBL. NO FINAN 1.1 TRIM'!B113</f>
        <v>0</v>
      </c>
      <c r="C78" s="5">
        <f>+'[6]ADM. PUBL. NO FINAN 1.1 TRIM'!C113</f>
        <v>0</v>
      </c>
      <c r="D78" s="5">
        <f>+'[6]ADM. PUBL. NO FINAN 1.1 TRIM'!D113</f>
        <v>0</v>
      </c>
      <c r="E78" s="5">
        <f>+'[6]ADM. PUBL. NO FINAN 1.1 TRIM'!E113</f>
        <v>0</v>
      </c>
      <c r="F78" s="5">
        <f>+SUM(B78:E78)</f>
        <v>0</v>
      </c>
      <c r="G78" s="12"/>
    </row>
    <row r="79" spans="1:7" x14ac:dyDescent="0.25">
      <c r="A79" s="20" t="s">
        <v>35</v>
      </c>
      <c r="B79" s="5">
        <f>+B80+B81</f>
        <v>0</v>
      </c>
      <c r="C79" s="5">
        <f>+C80+C81</f>
        <v>0</v>
      </c>
      <c r="D79" s="5">
        <f>+D80+D81</f>
        <v>0</v>
      </c>
      <c r="E79" s="5">
        <f>+E80+E81</f>
        <v>0</v>
      </c>
      <c r="F79" s="5">
        <f>+F80+F81</f>
        <v>0</v>
      </c>
      <c r="G79" s="12"/>
    </row>
    <row r="80" spans="1:7" x14ac:dyDescent="0.25">
      <c r="A80" s="20" t="s">
        <v>34</v>
      </c>
      <c r="B80" s="5">
        <f>+'[6]ADM. PUBL. NO FINAN 1.1 TRIM'!B117</f>
        <v>0</v>
      </c>
      <c r="C80" s="5">
        <f>+'[6]ADM. PUBL. NO FINAN 1.1 TRIM'!C117</f>
        <v>0</v>
      </c>
      <c r="D80" s="5">
        <f>+'[6]ADM. PUBL. NO FINAN 1.1 TRIM'!D117</f>
        <v>0</v>
      </c>
      <c r="E80" s="5">
        <f>+'[6]ADM. PUBL. NO FINAN 1.1 TRIM'!E117</f>
        <v>0</v>
      </c>
      <c r="F80" s="5">
        <f>+SUM(B80:E80)</f>
        <v>0</v>
      </c>
      <c r="G80" s="12"/>
    </row>
    <row r="81" spans="1:8" x14ac:dyDescent="0.25">
      <c r="A81" s="20" t="s">
        <v>33</v>
      </c>
      <c r="B81" s="5">
        <f>+'[6]ADM. PUBL. NO FINAN 1.1 TRIM'!B116-B80</f>
        <v>0</v>
      </c>
      <c r="C81" s="5">
        <f>+'[6]ADM. PUBL. NO FINAN 1.1 TRIM'!C116-C80</f>
        <v>0</v>
      </c>
      <c r="D81" s="5">
        <f>+'[6]ADM. PUBL. NO FINAN 1.1 TRIM'!D116-D80</f>
        <v>0</v>
      </c>
      <c r="E81" s="5">
        <f>+'[6]ADM. PUBL. NO FINAN 1.1 TRIM'!E116-E80</f>
        <v>0</v>
      </c>
      <c r="F81" s="5">
        <f>+SUM(B81:E81)</f>
        <v>0</v>
      </c>
      <c r="G81" s="12"/>
    </row>
    <row r="82" spans="1:8" x14ac:dyDescent="0.25">
      <c r="A82" s="20" t="s">
        <v>32</v>
      </c>
      <c r="B82" s="5">
        <f>+'[6]ADM. PUBL. NO FINAN 1.1 TRIM'!B123</f>
        <v>0</v>
      </c>
      <c r="C82" s="5">
        <f>+'[6]ADM. PUBL. NO FINAN 1.1 TRIM'!C123</f>
        <v>0</v>
      </c>
      <c r="D82" s="5">
        <f>+'[6]ADM. PUBL. NO FINAN 1.1 TRIM'!D123</f>
        <v>0</v>
      </c>
      <c r="E82" s="5">
        <f>+'[6]ADM. PUBL. NO FINAN 1.1 TRIM'!E123</f>
        <v>0</v>
      </c>
      <c r="F82" s="5">
        <f>+SUM(B82:E82)</f>
        <v>0</v>
      </c>
      <c r="G82" s="12"/>
    </row>
    <row r="83" spans="1:8" ht="15.75" thickBot="1" x14ac:dyDescent="0.3">
      <c r="A83" s="19" t="s">
        <v>31</v>
      </c>
      <c r="B83" s="6">
        <f>+'[6]ADM. PUBL. NO FINAN 1.1 TRIM'!B124</f>
        <v>0</v>
      </c>
      <c r="C83" s="6">
        <v>31666150</v>
      </c>
      <c r="D83" s="6">
        <f>+'[6]ADM. PUBL. NO FINAN 1.1 TRIM'!D124</f>
        <v>0</v>
      </c>
      <c r="E83" s="6">
        <f>+'[6]ADM. PUBL. NO FINAN 1.1 TRIM'!E124</f>
        <v>0</v>
      </c>
      <c r="F83" s="18">
        <f>+SUM(B83:E83)</f>
        <v>31666150</v>
      </c>
      <c r="G83" s="12"/>
    </row>
    <row r="84" spans="1:8" ht="15.75" thickBot="1" x14ac:dyDescent="0.3">
      <c r="A84" s="14" t="s">
        <v>30</v>
      </c>
      <c r="B84" s="13">
        <f>+B22+B65</f>
        <v>347590562679.22003</v>
      </c>
      <c r="C84" s="13">
        <f>+C22+C65</f>
        <v>7211434765.1600018</v>
      </c>
      <c r="D84" s="13">
        <f>+D22+D65</f>
        <v>0</v>
      </c>
      <c r="E84" s="13">
        <f>+E22+E65</f>
        <v>66394743689.220001</v>
      </c>
      <c r="F84" s="13">
        <f>+F22+F65</f>
        <v>421196741133.60016</v>
      </c>
      <c r="G84" s="12"/>
      <c r="H84" s="12"/>
    </row>
    <row r="85" spans="1:8" ht="15.75" thickBot="1" x14ac:dyDescent="0.3">
      <c r="A85" s="14" t="s">
        <v>29</v>
      </c>
      <c r="B85" s="13">
        <f>+B42+B75</f>
        <v>282886313192.83002</v>
      </c>
      <c r="C85" s="13">
        <f>+C42+C75</f>
        <v>9264992812.6200008</v>
      </c>
      <c r="D85" s="13">
        <f>+D42+D75</f>
        <v>0</v>
      </c>
      <c r="E85" s="13">
        <f>+E42+E75</f>
        <v>94964660130.419998</v>
      </c>
      <c r="F85" s="13">
        <f>+F42+F75</f>
        <v>387115966135.87006</v>
      </c>
      <c r="G85" s="12"/>
      <c r="H85" s="12"/>
    </row>
    <row r="86" spans="1:8" ht="15.75" thickBot="1" x14ac:dyDescent="0.3">
      <c r="A86" s="14" t="s">
        <v>28</v>
      </c>
      <c r="B86" s="13">
        <f>+B85-B48</f>
        <v>282530093831.52002</v>
      </c>
      <c r="C86" s="13">
        <f>+C85-C48</f>
        <v>9264992812.6200008</v>
      </c>
      <c r="D86" s="13">
        <f>+D85-D48</f>
        <v>0</v>
      </c>
      <c r="E86" s="13">
        <f>+E85-E48</f>
        <v>94964660130.419998</v>
      </c>
      <c r="F86" s="13">
        <f>+F85-F48</f>
        <v>386759746774.56006</v>
      </c>
      <c r="G86" s="12"/>
      <c r="H86" s="12"/>
    </row>
    <row r="87" spans="1:8" ht="15.75" thickBot="1" x14ac:dyDescent="0.3">
      <c r="A87" s="14" t="s">
        <v>27</v>
      </c>
      <c r="B87" s="13">
        <f>+B84-B85</f>
        <v>64704249486.390015</v>
      </c>
      <c r="C87" s="13">
        <f>+C84-C85</f>
        <v>-2053558047.4599991</v>
      </c>
      <c r="D87" s="13">
        <f>+D84-D85</f>
        <v>0</v>
      </c>
      <c r="E87" s="13">
        <f>+E84-E85</f>
        <v>-28569916441.199997</v>
      </c>
      <c r="F87" s="13">
        <f>+F84-F85</f>
        <v>34080774997.730103</v>
      </c>
      <c r="G87" s="12"/>
      <c r="H87" s="12"/>
    </row>
    <row r="88" spans="1:8" ht="15.75" thickBot="1" x14ac:dyDescent="0.3">
      <c r="B88" s="15"/>
      <c r="C88" s="15"/>
      <c r="D88" s="15"/>
      <c r="E88" s="15"/>
      <c r="F88" s="15"/>
    </row>
    <row r="89" spans="1:8" ht="15.75" thickBot="1" x14ac:dyDescent="0.3">
      <c r="A89" s="17" t="s">
        <v>26</v>
      </c>
      <c r="B89" s="13">
        <v>151760560.78000003</v>
      </c>
      <c r="C89" s="13">
        <v>5053553349.7399998</v>
      </c>
      <c r="D89" s="13">
        <f>+'[6]ADM. PUBL. NO FINAN 1.1 TRIM'!D131</f>
        <v>0</v>
      </c>
      <c r="E89" s="13">
        <v>28700000000</v>
      </c>
      <c r="F89" s="13">
        <f>+SUM(B89:E89)</f>
        <v>33905313910.52</v>
      </c>
      <c r="H89" s="12"/>
    </row>
    <row r="90" spans="1:8" ht="15.75" thickBot="1" x14ac:dyDescent="0.3">
      <c r="A90" s="17" t="s">
        <v>25</v>
      </c>
      <c r="B90" s="16">
        <v>33525344040.339996</v>
      </c>
      <c r="C90" s="16">
        <f>+'[6]ADM. PUBL. NO FINAN 1.1 TRIM'!C132</f>
        <v>0</v>
      </c>
      <c r="D90" s="16">
        <f>+'[6]ADM. PUBL. NO FINAN 1.1 TRIM'!D132</f>
        <v>0</v>
      </c>
      <c r="E90" s="16">
        <f>+'[6]ADM. PUBL. NO FINAN 1.1 TRIM'!E132</f>
        <v>0</v>
      </c>
      <c r="F90" s="16">
        <f>+SUM(B90:E90)</f>
        <v>33525344040.339996</v>
      </c>
      <c r="H90" s="12"/>
    </row>
    <row r="91" spans="1:8" ht="15.75" thickBot="1" x14ac:dyDescent="0.3">
      <c r="A91" s="14" t="s">
        <v>24</v>
      </c>
      <c r="B91" s="16">
        <f>+B84-B86</f>
        <v>65060468847.700012</v>
      </c>
      <c r="C91" s="16">
        <f>+C84-C86</f>
        <v>-2053558047.4599991</v>
      </c>
      <c r="D91" s="16">
        <f>+D84-D86</f>
        <v>0</v>
      </c>
      <c r="E91" s="16">
        <f>+E84-E86</f>
        <v>-28569916441.199997</v>
      </c>
      <c r="F91" s="16">
        <f>+F84-F86</f>
        <v>34436994359.0401</v>
      </c>
      <c r="H91" s="12"/>
    </row>
    <row r="92" spans="1:8" ht="15.75" thickBot="1" x14ac:dyDescent="0.3">
      <c r="B92" s="15"/>
      <c r="C92" s="15"/>
      <c r="D92" s="15"/>
      <c r="E92" s="15"/>
      <c r="F92" s="15"/>
    </row>
    <row r="93" spans="1:8" ht="15.75" thickBot="1" x14ac:dyDescent="0.3">
      <c r="A93" s="14" t="s">
        <v>23</v>
      </c>
      <c r="B93" s="13">
        <f>+B87+B89-B90</f>
        <v>31330666006.830017</v>
      </c>
      <c r="C93" s="13">
        <f>+C87+C89-C90</f>
        <v>2999995302.2800007</v>
      </c>
      <c r="D93" s="13">
        <f>+D87+D89-D90</f>
        <v>0</v>
      </c>
      <c r="E93" s="13">
        <f>+E87+E89-E90</f>
        <v>130083558.80000305</v>
      </c>
      <c r="F93" s="13">
        <f>+F87+F89-F90</f>
        <v>34460744867.91011</v>
      </c>
      <c r="G93" s="12"/>
      <c r="H93" s="12"/>
    </row>
    <row r="94" spans="1:8" ht="15.75" thickBot="1" x14ac:dyDescent="0.3">
      <c r="B94" s="2"/>
      <c r="C94" s="2"/>
      <c r="D94" s="2"/>
      <c r="E94" s="2"/>
      <c r="F94" s="2"/>
    </row>
    <row r="95" spans="1:8" ht="15.75" thickBot="1" x14ac:dyDescent="0.3">
      <c r="A95" s="4" t="s">
        <v>22</v>
      </c>
      <c r="B95" s="3">
        <f>+B96+B100+B106</f>
        <v>1058718471.0699999</v>
      </c>
      <c r="C95" s="3">
        <f>+C96+C100+C106</f>
        <v>31490268.699999999</v>
      </c>
      <c r="D95" s="3">
        <f>+D96+D100+D106</f>
        <v>0</v>
      </c>
      <c r="E95" s="3">
        <f>+E96+E100+E106</f>
        <v>0</v>
      </c>
      <c r="F95" s="3">
        <f>+F96+F100+F106</f>
        <v>1090208739.77</v>
      </c>
    </row>
    <row r="96" spans="1:8" x14ac:dyDescent="0.25">
      <c r="A96" s="7" t="s">
        <v>21</v>
      </c>
      <c r="B96" s="10">
        <f>+B97+B98+B99</f>
        <v>0</v>
      </c>
      <c r="C96" s="10">
        <f>+C97+C98+C99</f>
        <v>0</v>
      </c>
      <c r="D96" s="10">
        <f>+D97+D98+D99</f>
        <v>0</v>
      </c>
      <c r="E96" s="10">
        <f>+E97+E98+E99</f>
        <v>0</v>
      </c>
      <c r="F96" s="10">
        <f>+F97+F98+F99</f>
        <v>0</v>
      </c>
    </row>
    <row r="97" spans="1:6" x14ac:dyDescent="0.25">
      <c r="A97" s="8" t="s">
        <v>20</v>
      </c>
      <c r="B97" s="5">
        <f>+'[6]ADM. PUBL. NO FINAN 1.1 TRIM'!B139</f>
        <v>0</v>
      </c>
      <c r="C97" s="5">
        <f>+'[6]ADM. PUBL. NO FINAN 1.1 TRIM'!C139</f>
        <v>0</v>
      </c>
      <c r="D97" s="5">
        <f>+'[6]ADM. PUBL. NO FINAN 1.1 TRIM'!D139</f>
        <v>0</v>
      </c>
      <c r="E97" s="5">
        <f>+'[6]ADM. PUBL. NO FINAN 1.1 TRIM'!E139</f>
        <v>0</v>
      </c>
      <c r="F97" s="5">
        <f>+SUM(B97:E97)</f>
        <v>0</v>
      </c>
    </row>
    <row r="98" spans="1:6" x14ac:dyDescent="0.25">
      <c r="A98" s="8" t="s">
        <v>19</v>
      </c>
      <c r="B98" s="5">
        <f>+'[6]ADM. PUBL. NO FINAN 1.1 TRIM'!B140</f>
        <v>0</v>
      </c>
      <c r="C98" s="5">
        <f>+'[6]ADM. PUBL. NO FINAN 1.1 TRIM'!C140</f>
        <v>0</v>
      </c>
      <c r="D98" s="5">
        <f>+'[6]ADM. PUBL. NO FINAN 1.1 TRIM'!D140</f>
        <v>0</v>
      </c>
      <c r="E98" s="5">
        <f>+'[6]ADM. PUBL. NO FINAN 1.1 TRIM'!E140</f>
        <v>0</v>
      </c>
      <c r="F98" s="5">
        <f>+SUM(B98:E98)</f>
        <v>0</v>
      </c>
    </row>
    <row r="99" spans="1:6" x14ac:dyDescent="0.25">
      <c r="A99" s="8" t="s">
        <v>7</v>
      </c>
      <c r="B99" s="5">
        <f>+'[6]ADM. PUBL. NO FINAN 1.1 TRIM'!B141</f>
        <v>0</v>
      </c>
      <c r="C99" s="5">
        <f>+'[6]ADM. PUBL. NO FINAN 1.1 TRIM'!C141</f>
        <v>0</v>
      </c>
      <c r="D99" s="5">
        <f>+'[6]ADM. PUBL. NO FINAN 1.1 TRIM'!D141</f>
        <v>0</v>
      </c>
      <c r="E99" s="5">
        <f>+'[6]ADM. PUBL. NO FINAN 1.1 TRIM'!E141</f>
        <v>0</v>
      </c>
      <c r="F99" s="5">
        <f>+SUM(B99:E99)</f>
        <v>0</v>
      </c>
    </row>
    <row r="100" spans="1:6" x14ac:dyDescent="0.25">
      <c r="A100" s="7" t="s">
        <v>18</v>
      </c>
      <c r="B100" s="9">
        <f>+B101+B102+B103+B104+B105</f>
        <v>1058718471.0699999</v>
      </c>
      <c r="C100" s="9">
        <f>+C101+C102+C103+C104+C105</f>
        <v>31490268.699999999</v>
      </c>
      <c r="D100" s="9">
        <f>+D101+D102+D103+D104+D105</f>
        <v>0</v>
      </c>
      <c r="E100" s="9">
        <f>+E101+E102+E103+E104+E105</f>
        <v>0</v>
      </c>
      <c r="F100" s="11">
        <f>+F101+F102+F103+F104+F105</f>
        <v>1090208739.77</v>
      </c>
    </row>
    <row r="101" spans="1:6" x14ac:dyDescent="0.25">
      <c r="A101" s="8" t="s">
        <v>17</v>
      </c>
      <c r="B101" s="5">
        <f>+'[6]ADM. PUBL. NO FINAN 1.1 TRIM'!B143</f>
        <v>0</v>
      </c>
      <c r="C101" s="5">
        <f>+'[6]ADM. PUBL. NO FINAN 1.1 TRIM'!C143</f>
        <v>0</v>
      </c>
      <c r="D101" s="5">
        <f>+'[6]ADM. PUBL. NO FINAN 1.1 TRIM'!D143</f>
        <v>0</v>
      </c>
      <c r="E101" s="5">
        <f>+'[6]ADM. PUBL. NO FINAN 1.1 TRIM'!E143</f>
        <v>0</v>
      </c>
      <c r="F101" s="5">
        <f t="shared" ref="F101:F106" si="4">+SUM(B101:E101)</f>
        <v>0</v>
      </c>
    </row>
    <row r="102" spans="1:6" x14ac:dyDescent="0.25">
      <c r="A102" s="8" t="s">
        <v>16</v>
      </c>
      <c r="B102" s="5">
        <f>+'[6]ADM. PUBL. NO FINAN 1.1 TRIM'!B144</f>
        <v>0</v>
      </c>
      <c r="C102" s="5">
        <f>+'[6]ADM. PUBL. NO FINAN 1.1 TRIM'!C144</f>
        <v>0</v>
      </c>
      <c r="D102" s="5">
        <f>+'[6]ADM. PUBL. NO FINAN 1.1 TRIM'!D144</f>
        <v>0</v>
      </c>
      <c r="E102" s="5">
        <f>+'[6]ADM. PUBL. NO FINAN 1.1 TRIM'!E144</f>
        <v>0</v>
      </c>
      <c r="F102" s="5">
        <f t="shared" si="4"/>
        <v>0</v>
      </c>
    </row>
    <row r="103" spans="1:6" x14ac:dyDescent="0.25">
      <c r="A103" s="8" t="s">
        <v>15</v>
      </c>
      <c r="B103" s="5">
        <f>+'[6]ADM. PUBL. NO FINAN 1.1 TRIM'!B145</f>
        <v>0</v>
      </c>
      <c r="C103" s="5">
        <f>+'[6]ADM. PUBL. NO FINAN 1.1 TRIM'!C145</f>
        <v>0</v>
      </c>
      <c r="D103" s="5">
        <f>+'[6]ADM. PUBL. NO FINAN 1.1 TRIM'!D145</f>
        <v>0</v>
      </c>
      <c r="E103" s="5">
        <f>+'[6]ADM. PUBL. NO FINAN 1.1 TRIM'!E145</f>
        <v>0</v>
      </c>
      <c r="F103" s="5">
        <f t="shared" si="4"/>
        <v>0</v>
      </c>
    </row>
    <row r="104" spans="1:6" x14ac:dyDescent="0.25">
      <c r="A104" s="8" t="s">
        <v>14</v>
      </c>
      <c r="B104" s="5">
        <f>+'[6]ADM. PUBL. NO FINAN 1.1 TRIM'!B146</f>
        <v>0</v>
      </c>
      <c r="C104" s="5">
        <f>+'[6]ADM. PUBL. NO FINAN 1.1 TRIM'!C146</f>
        <v>0</v>
      </c>
      <c r="D104" s="5">
        <f>+'[6]ADM. PUBL. NO FINAN 1.1 TRIM'!D146</f>
        <v>0</v>
      </c>
      <c r="E104" s="5">
        <f>+'[6]ADM. PUBL. NO FINAN 1.1 TRIM'!E146</f>
        <v>0</v>
      </c>
      <c r="F104" s="5">
        <f t="shared" si="4"/>
        <v>0</v>
      </c>
    </row>
    <row r="105" spans="1:6" x14ac:dyDescent="0.25">
      <c r="A105" s="8" t="s">
        <v>13</v>
      </c>
      <c r="B105" s="48">
        <v>1058718471.0699999</v>
      </c>
      <c r="C105" s="48">
        <v>31490268.699999999</v>
      </c>
      <c r="D105" s="48">
        <f>+'[6]ADM. PUBL. NO FINAN 1.1 TRIM'!D147</f>
        <v>0</v>
      </c>
      <c r="E105" s="48">
        <v>0</v>
      </c>
      <c r="F105" s="48">
        <f t="shared" si="4"/>
        <v>1090208739.77</v>
      </c>
    </row>
    <row r="106" spans="1:6" ht="15.75" thickBot="1" x14ac:dyDescent="0.3">
      <c r="A106" s="7" t="s">
        <v>12</v>
      </c>
      <c r="B106" s="6">
        <f>+'[6]ADM. PUBL. NO FINAN 1.1 TRIM'!B148</f>
        <v>0</v>
      </c>
      <c r="C106" s="6">
        <f>+'[6]ADM. PUBL. NO FINAN 1.1 TRIM'!C148</f>
        <v>0</v>
      </c>
      <c r="D106" s="6">
        <f>+'[6]ADM. PUBL. NO FINAN 1.1 TRIM'!D148</f>
        <v>0</v>
      </c>
      <c r="E106" s="6">
        <f>+'[6]ADM. PUBL. NO FINAN 1.1 TRIM'!E148</f>
        <v>0</v>
      </c>
      <c r="F106" s="5">
        <f t="shared" si="4"/>
        <v>0</v>
      </c>
    </row>
    <row r="107" spans="1:6" ht="15.75" thickBot="1" x14ac:dyDescent="0.3">
      <c r="A107" s="4" t="s">
        <v>11</v>
      </c>
      <c r="B107" s="3">
        <f>+B108+B112+B117</f>
        <v>29838648561.230003</v>
      </c>
      <c r="C107" s="3">
        <f>+C108+C112+C117</f>
        <v>0</v>
      </c>
      <c r="D107" s="3">
        <f>+D108+D112+D117</f>
        <v>0</v>
      </c>
      <c r="E107" s="3">
        <f>+E108+E112+E117</f>
        <v>0</v>
      </c>
      <c r="F107" s="3">
        <f>+F108+F112+F117</f>
        <v>29838648561.230003</v>
      </c>
    </row>
    <row r="108" spans="1:6" x14ac:dyDescent="0.25">
      <c r="A108" s="8" t="s">
        <v>10</v>
      </c>
      <c r="B108" s="10">
        <f>+B109+B110+B111</f>
        <v>0</v>
      </c>
      <c r="C108" s="10">
        <f>+C109+C110+C111</f>
        <v>0</v>
      </c>
      <c r="D108" s="10">
        <f>+D109+D110+D111</f>
        <v>0</v>
      </c>
      <c r="E108" s="10">
        <f>+E109+E110+E111</f>
        <v>0</v>
      </c>
      <c r="F108" s="10">
        <f>+F109+F110+F111</f>
        <v>0</v>
      </c>
    </row>
    <row r="109" spans="1:6" x14ac:dyDescent="0.25">
      <c r="A109" s="8" t="s">
        <v>9</v>
      </c>
      <c r="B109" s="5">
        <f>+'[6]ADM. PUBL. NO FINAN 1.1 TRIM'!B151</f>
        <v>0</v>
      </c>
      <c r="C109" s="5">
        <f>+'[6]ADM. PUBL. NO FINAN 1.1 TRIM'!C151</f>
        <v>0</v>
      </c>
      <c r="D109" s="5">
        <f>+'[6]ADM. PUBL. NO FINAN 1.1 TRIM'!D151</f>
        <v>0</v>
      </c>
      <c r="E109" s="5">
        <f>+'[6]ADM. PUBL. NO FINAN 1.1 TRIM'!E151</f>
        <v>0</v>
      </c>
      <c r="F109" s="5">
        <f>+SUM(B109:E109)</f>
        <v>0</v>
      </c>
    </row>
    <row r="110" spans="1:6" x14ac:dyDescent="0.25">
      <c r="A110" s="8" t="s">
        <v>8</v>
      </c>
      <c r="B110" s="5">
        <f>+'[6]ADM. PUBL. NO FINAN 1.1 TRIM'!B152</f>
        <v>0</v>
      </c>
      <c r="C110" s="5">
        <f>+'[6]ADM. PUBL. NO FINAN 1.1 TRIM'!C152</f>
        <v>0</v>
      </c>
      <c r="D110" s="5">
        <f>+'[6]ADM. PUBL. NO FINAN 1.1 TRIM'!D152</f>
        <v>0</v>
      </c>
      <c r="E110" s="5">
        <f>+'[6]ADM. PUBL. NO FINAN 1.1 TRIM'!E152</f>
        <v>0</v>
      </c>
      <c r="F110" s="5">
        <f>+SUM(B110:E110)</f>
        <v>0</v>
      </c>
    </row>
    <row r="111" spans="1:6" x14ac:dyDescent="0.25">
      <c r="A111" s="8" t="s">
        <v>7</v>
      </c>
      <c r="B111" s="5">
        <f>+'[6]ADM. PUBL. NO FINAN 1.1 TRIM'!B153</f>
        <v>0</v>
      </c>
      <c r="C111" s="5">
        <f>+'[6]ADM. PUBL. NO FINAN 1.1 TRIM'!C153</f>
        <v>0</v>
      </c>
      <c r="D111" s="5">
        <f>+'[6]ADM. PUBL. NO FINAN 1.1 TRIM'!D153</f>
        <v>0</v>
      </c>
      <c r="E111" s="5">
        <f>+'[6]ADM. PUBL. NO FINAN 1.1 TRIM'!E153</f>
        <v>0</v>
      </c>
      <c r="F111" s="5">
        <f>+SUM(B111:E111)</f>
        <v>0</v>
      </c>
    </row>
    <row r="112" spans="1:6" x14ac:dyDescent="0.25">
      <c r="A112" s="8" t="s">
        <v>6</v>
      </c>
      <c r="B112" s="9">
        <f>+B113+B114+B115+B116</f>
        <v>29838648561.230003</v>
      </c>
      <c r="C112" s="9">
        <f>+C113+C114+C115+C116</f>
        <v>0</v>
      </c>
      <c r="D112" s="9">
        <f>+D113+D114+D115+D116</f>
        <v>0</v>
      </c>
      <c r="E112" s="9">
        <f>+E113+E114+E115+E116</f>
        <v>0</v>
      </c>
      <c r="F112" s="9">
        <f>+F113+F114+F115+F116</f>
        <v>29838648561.230003</v>
      </c>
    </row>
    <row r="113" spans="1:6" x14ac:dyDescent="0.25">
      <c r="A113" s="8" t="s">
        <v>5</v>
      </c>
      <c r="B113" s="5">
        <f>+'[6]ADM. PUBL. NO FINAN 1.1 TRIM'!B155</f>
        <v>0</v>
      </c>
      <c r="C113" s="5">
        <f>+'[6]ADM. PUBL. NO FINAN 1.1 TRIM'!C155</f>
        <v>0</v>
      </c>
      <c r="D113" s="5">
        <f>+'[6]ADM. PUBL. NO FINAN 1.1 TRIM'!D155</f>
        <v>0</v>
      </c>
      <c r="E113" s="5">
        <f>+'[6]ADM. PUBL. NO FINAN 1.1 TRIM'!E155</f>
        <v>0</v>
      </c>
      <c r="F113" s="5">
        <f t="shared" ref="F113:F118" si="5">+SUM(B113:E113)</f>
        <v>0</v>
      </c>
    </row>
    <row r="114" spans="1:6" x14ac:dyDescent="0.25">
      <c r="A114" s="8" t="s">
        <v>4</v>
      </c>
      <c r="B114" s="5">
        <f>+'[6]ADM. PUBL. NO FINAN 1.1 TRIM'!B156</f>
        <v>0</v>
      </c>
      <c r="C114" s="5">
        <f>+'[6]ADM. PUBL. NO FINAN 1.1 TRIM'!C156</f>
        <v>0</v>
      </c>
      <c r="D114" s="5">
        <f>+'[6]ADM. PUBL. NO FINAN 1.1 TRIM'!D156</f>
        <v>0</v>
      </c>
      <c r="E114" s="5">
        <f>+'[6]ADM. PUBL. NO FINAN 1.1 TRIM'!E156</f>
        <v>0</v>
      </c>
      <c r="F114" s="5">
        <f t="shared" si="5"/>
        <v>0</v>
      </c>
    </row>
    <row r="115" spans="1:6" x14ac:dyDescent="0.25">
      <c r="A115" s="8" t="s">
        <v>3</v>
      </c>
      <c r="B115" s="5">
        <v>29838648561.230003</v>
      </c>
      <c r="C115" s="5">
        <f>+'[6]ADM. PUBL. NO FINAN 1.1 TRIM'!C157</f>
        <v>0</v>
      </c>
      <c r="D115" s="5">
        <f>+'[6]ADM. PUBL. NO FINAN 1.1 TRIM'!D157</f>
        <v>0</v>
      </c>
      <c r="E115" s="5">
        <f>+'[6]ADM. PUBL. NO FINAN 1.1 TRIM'!E157</f>
        <v>0</v>
      </c>
      <c r="F115" s="5">
        <f t="shared" si="5"/>
        <v>29838648561.230003</v>
      </c>
    </row>
    <row r="116" spans="1:6" x14ac:dyDescent="0.25">
      <c r="A116" s="8" t="s">
        <v>2</v>
      </c>
      <c r="B116" s="5">
        <f>+'[6]ADM. PUBL. NO FINAN 1.1 TRIM'!B158</f>
        <v>0</v>
      </c>
      <c r="C116" s="5">
        <f>+'[6]ADM. PUBL. NO FINAN 1.1 TRIM'!C158</f>
        <v>0</v>
      </c>
      <c r="D116" s="5">
        <f>+'[6]ADM. PUBL. NO FINAN 1.1 TRIM'!D158</f>
        <v>0</v>
      </c>
      <c r="E116" s="5">
        <f>+'[6]ADM. PUBL. NO FINAN 1.1 TRIM'!E158</f>
        <v>0</v>
      </c>
      <c r="F116" s="5">
        <f t="shared" si="5"/>
        <v>0</v>
      </c>
    </row>
    <row r="117" spans="1:6" ht="15.75" thickBot="1" x14ac:dyDescent="0.3">
      <c r="A117" s="7" t="s">
        <v>1</v>
      </c>
      <c r="B117" s="6">
        <f>+'[6]ADM. PUBL. NO FINAN 1.1 TRIM'!B159</f>
        <v>0</v>
      </c>
      <c r="C117" s="6">
        <f>+'[6]ADM. PUBL. NO FINAN 1.1 TRIM'!C159</f>
        <v>0</v>
      </c>
      <c r="D117" s="6">
        <f>+'[6]ADM. PUBL. NO FINAN 1.1 TRIM'!D159</f>
        <v>0</v>
      </c>
      <c r="E117" s="6">
        <f>+'[6]ADM. PUBL. NO FINAN 1.1 TRIM'!E159</f>
        <v>0</v>
      </c>
      <c r="F117" s="5">
        <f t="shared" si="5"/>
        <v>0</v>
      </c>
    </row>
    <row r="118" spans="1:6" ht="15.75" thickBot="1" x14ac:dyDescent="0.3">
      <c r="A118" s="4" t="s">
        <v>0</v>
      </c>
      <c r="B118" s="3">
        <f>+B93+B95-B107</f>
        <v>2550735916.6700134</v>
      </c>
      <c r="C118" s="3">
        <f>+C93+C95-C107</f>
        <v>3031485570.9800005</v>
      </c>
      <c r="D118" s="3">
        <f>+D93+D95-D107</f>
        <v>0</v>
      </c>
      <c r="E118" s="3">
        <f>+E93+E95-E107</f>
        <v>130083558.80000305</v>
      </c>
      <c r="F118" s="3">
        <f t="shared" si="5"/>
        <v>5712305046.450017</v>
      </c>
    </row>
    <row r="119" spans="1:6" ht="14.25" customHeight="1" x14ac:dyDescent="0.25">
      <c r="B119" s="2"/>
      <c r="C119" s="2"/>
      <c r="D119" s="2"/>
      <c r="E119" s="2"/>
      <c r="F119" s="2"/>
    </row>
  </sheetData>
  <mergeCells count="4">
    <mergeCell ref="B17:F17"/>
    <mergeCell ref="A9:F9"/>
    <mergeCell ref="A10:F10"/>
    <mergeCell ref="A11:F1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  <ignoredErrors>
    <ignoredError sqref="B20:F20" numberStoredAsText="1"/>
    <ignoredError sqref="B27:E27" formulaRange="1"/>
    <ignoredError sqref="F27" formula="1" formulaRange="1"/>
    <ignoredError sqref="F36 F112 F10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1.4D (I trim)</vt:lpstr>
      <vt:lpstr>1.4D (ll trim)</vt:lpstr>
      <vt:lpstr>'1.4D (I trim)'!Área_de_impresión</vt:lpstr>
      <vt:lpstr>'1.4D (ll trim)'!Área_de_impresión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dcterms:created xsi:type="dcterms:W3CDTF">2024-09-23T15:24:25Z</dcterms:created>
  <dcterms:modified xsi:type="dcterms:W3CDTF">2024-10-25T14:07:12Z</dcterms:modified>
</cp:coreProperties>
</file>