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2 - Ministerio de Economía, Finanzas e Infraestructura\1 - FINANZAS\01 - Responsabilidad Fiscal\2025\IV - Trimestre Cierre 2026-09-04\"/>
    </mc:Choice>
  </mc:AlternateContent>
  <xr:revisionPtr revIDLastSave="0" documentId="13_ncr:1_{47A6FA75-87CE-45FE-B81E-E33ED5464472}" xr6:coauthVersionLast="47" xr6:coauthVersionMax="47" xr10:uidLastSave="{00000000-0000-0000-0000-000000000000}"/>
  <bookViews>
    <workbookView xWindow="-108" yWindow="-108" windowWidth="23256" windowHeight="12456" xr2:uid="{92AB488E-B17A-40EA-A6B9-74FC014ADAC7}"/>
  </bookViews>
  <sheets>
    <sheet name="1.4D (lV trim 2025) s CSS" sheetId="12" r:id="rId1"/>
    <sheet name="Hoja1" sheetId="13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n" localSheetId="0">#REF!</definedName>
    <definedName name="\n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#REF!</definedName>
    <definedName name="\u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_._IMPUESTOS_SOBRE_COMBUSTIBLES_Y_GAS_NATURAL">[1]C!$B$27:$N$27</definedName>
    <definedName name="_._IMPUESTOS_SOBRE_ENERGIA_ELECTRICA">[1]C!$B$28:$N$28</definedName>
    <definedName name="__com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ex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F">#REF!</definedName>
    <definedName name="__R">#REF!</definedName>
    <definedName name="__xd1">'[2]PFO 03'!#REF!</definedName>
    <definedName name="__XD10">'[2]PFO 03'!#REF!</definedName>
    <definedName name="__XD11">'[2]PFO 03'!#REF!</definedName>
    <definedName name="__XD12">'[2]PFO 03'!#REF!</definedName>
    <definedName name="__XD2">'[2]PFO 03'!#REF!</definedName>
    <definedName name="__XD3">'[2]PFO 03'!#REF!</definedName>
    <definedName name="__XD4">'[2]PFO 03'!#REF!</definedName>
    <definedName name="__XD5">'[2]PFO 03'!#REF!</definedName>
    <definedName name="__XD6">'[2]PFO 03'!#REF!</definedName>
    <definedName name="__XD7">'[2]PFO 03'!#REF!</definedName>
    <definedName name="__XD8">'[2]PFO 03'!#REF!</definedName>
    <definedName name="__XD9">'[2]PFO 03'!#REF!</definedName>
    <definedName name="__XI03">'[2]PFO 03'!#REF!</definedName>
    <definedName name="__XI04">'[2]PFO 03'!#REF!</definedName>
    <definedName name="__XI05">'[2]PFO 03'!#REF!</definedName>
    <definedName name="__XI06">'[2]PFO 03'!#REF!</definedName>
    <definedName name="__XI07">'[2]PFO 03'!#REF!</definedName>
    <definedName name="__XI08">'[2]PFO 03'!#REF!</definedName>
    <definedName name="__XI09">'[2]PFO 03'!#REF!</definedName>
    <definedName name="__XI10">'[2]PFO 03'!#REF!</definedName>
    <definedName name="__XI11">'[2]PFO 03'!#REF!</definedName>
    <definedName name="__XI12">'[2]PFO 03'!#REF!</definedName>
    <definedName name="_com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ex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F" localSheetId="0">#REF!</definedName>
    <definedName name="_F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PF01">#REF!</definedName>
    <definedName name="_PF02">#REF!</definedName>
    <definedName name="_PF03">#REF!</definedName>
    <definedName name="_PF04">#REF!</definedName>
    <definedName name="_PF05">#REF!</definedName>
    <definedName name="_PF06">#REF!</definedName>
    <definedName name="_PF07">#REF!</definedName>
    <definedName name="_PF08">#REF!</definedName>
    <definedName name="_PF09">#REF!</definedName>
    <definedName name="_PF10">#REF!</definedName>
    <definedName name="_PF11">#REF!</definedName>
    <definedName name="_PF12">#REF!</definedName>
    <definedName name="_R" localSheetId="0">#REF!</definedName>
    <definedName name="_R">#REF!</definedName>
    <definedName name="_RML179">#REF!</definedName>
    <definedName name="_RML59">#REF!</definedName>
    <definedName name="_RML89">#REF!</definedName>
    <definedName name="_Sort" localSheetId="0" hidden="1">#REF!</definedName>
    <definedName name="_Sort" hidden="1">#REF!</definedName>
    <definedName name="_TE30">#REF!</definedName>
    <definedName name="_TE59">#REF!</definedName>
    <definedName name="_TE60">#REF!</definedName>
    <definedName name="_WC03">#REF!</definedName>
    <definedName name="_WC3">#REF!</definedName>
    <definedName name="_XP1">#REF!</definedName>
    <definedName name="_XP10">#REF!</definedName>
    <definedName name="_XP11">#REF!</definedName>
    <definedName name="_XP12">#REF!</definedName>
    <definedName name="_XP2">#REF!</definedName>
    <definedName name="_XP3">#REF!</definedName>
    <definedName name="_XP4">#REF!</definedName>
    <definedName name="_XP5">#REF!</definedName>
    <definedName name="_XP6">#REF!</definedName>
    <definedName name="_XP7">#REF!</definedName>
    <definedName name="_XP8">#REF!</definedName>
    <definedName name="_XP9">#REF!</definedName>
    <definedName name="A" localSheetId="0">#REF!</definedName>
    <definedName name="A">#REF!</definedName>
    <definedName name="A_impresión_IM">#REF!</definedName>
    <definedName name="ACwvu.PLA1." hidden="1">'[1]COP FED'!#REF!</definedName>
    <definedName name="ACwvu.PLA2." hidden="1">'[1]COP FED'!$A$1:$N$49</definedName>
    <definedName name="adsdsd">#REF!</definedName>
    <definedName name="_xlnm.Extract" localSheetId="0">#REF!</definedName>
    <definedName name="_xlnm.Extract">#REF!</definedName>
    <definedName name="_xlnm.Print_Area" localSheetId="0">'1.4D (lV trim 2025) s CSS'!$A$1:$G$132</definedName>
    <definedName name="_xlnm.Print_Area">'[1]Fto. a partir del impuesto'!$D$7:$D$50</definedName>
    <definedName name="B" localSheetId="0">#REF!</definedName>
    <definedName name="B">#REF!</definedName>
    <definedName name="Base_datos_IM" localSheetId="0">#REF!</definedName>
    <definedName name="Base_datos_IM">#REF!</definedName>
    <definedName name="_xlnm.Database" localSheetId="0">#REF!</definedName>
    <definedName name="_xlnm.Database">#REF!</definedName>
    <definedName name="BONOSEEUU">#REF!</definedName>
    <definedName name="BORRAR" localSheetId="0">#REF!</definedName>
    <definedName name="BORRAR">#REF!</definedName>
    <definedName name="C_" localSheetId="0">#REF!</definedName>
    <definedName name="C_">#REF!</definedName>
    <definedName name="caja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tidad_prestada">'[3]IPV-BAPRO'!#REF!</definedName>
    <definedName name="CGD" localSheetId="0">#REF!</definedName>
    <definedName name="CGD">#REF!</definedName>
    <definedName name="Comisiones" localSheetId="0">#REF!</definedName>
    <definedName name="Comisiones">#REF!</definedName>
    <definedName name="COPA">#N/A</definedName>
    <definedName name="COPARTICIPACION_FEDERAL__LEY_N__23548">[1]C!$B$13:$N$13</definedName>
    <definedName name="_xlnm.Criteria" localSheetId="0">#REF!</definedName>
    <definedName name="_xlnm.Criteria">#REF!</definedName>
    <definedName name="Criterios_IM" localSheetId="0">#REF!</definedName>
    <definedName name="Criterios_IM">#REF!</definedName>
    <definedName name="D" localSheetId="0">#REF!</definedName>
    <definedName name="D">#REF!</definedName>
    <definedName name="DDDDDDDDDDDDDDDDD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DDDDDDDDDDDDDDD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iciembre">[4]Tasas!$C$7</definedName>
    <definedName name="E" localSheetId="0">#REF!</definedName>
    <definedName name="E">#REF!</definedName>
    <definedName name="EXCEDENTE_DEL_10__SEGUN_EL_TOPE_ASIGNADO_A__BUENOS_AIRES__LEY_N__23621">[1]C!$B$18:$N$18</definedName>
    <definedName name="Excel_BuiltIn_Print_Area_1">#REF!</definedName>
    <definedName name="Excel_BuiltIn_Print_Area_1_1">#REF!</definedName>
    <definedName name="Extracción_IM" localSheetId="0">#REF!</definedName>
    <definedName name="Extracción_IM">#REF!</definedName>
    <definedName name="Fecha_primer_pago">'[3]IPV-BAPRO'!#REF!</definedName>
    <definedName name="fernando" localSheetId="0">#REF!</definedName>
    <definedName name="fernando">#REF!</definedName>
    <definedName name="fff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ff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fff">#REF!</definedName>
    <definedName name="FONDO_COMPENSADOR_DE_DESEQUILIBRIOS_FISCALES_PROVINCIALES">[1]C!$B$15:$N$15</definedName>
    <definedName name="FONDO_EDUCATIVO__LEY_N__23906_ART._3_Y_4">[1]C!$B$16:$N$16</definedName>
    <definedName name="FONDO_ESPECIAL_DE_DESARROLLO_ELECTRICO_DEL_INTERIOR__LEYES_NROS._23966_ART._19_Y_24065">[1]C!$B$26:$N$26</definedName>
    <definedName name="FONDO_NACIONAL_DE_LA_VIVIENDA__LEY_N__23966_ART._18">[1]C!$B$25:$N$25</definedName>
    <definedName name="FRB">#REF!</definedName>
    <definedName name="G" localSheetId="0">#REF!</definedName>
    <definedName name="G">#REF!</definedName>
    <definedName name="H" localSheetId="0">#REF!</definedName>
    <definedName name="H">#REF!</definedName>
    <definedName name="hhfhfh">#REF!</definedName>
    <definedName name="hyrg">#REF!</definedName>
    <definedName name="I" localSheetId="0">#REF!</definedName>
    <definedName name="I">#REF!</definedName>
    <definedName name="IMPRIMIR" localSheetId="0">#REF!</definedName>
    <definedName name="IMPRIMIR">#REF!</definedName>
    <definedName name="J" localSheetId="0">#REF!</definedName>
    <definedName name="J">#REF!</definedName>
    <definedName name="jjjjjjjj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jjjjjjjj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Junio">[4]Tasas!$C$5</definedName>
    <definedName name="K" localSheetId="0">#REF!</definedName>
    <definedName name="K">#REF!</definedName>
    <definedName name="L_" localSheetId="0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LL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LL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M" localSheetId="0">#REF!</definedName>
    <definedName name="M">#REF!</definedName>
    <definedName name="marzo">[4]Tasas!$C$4</definedName>
    <definedName name="N" localSheetId="0">#REF!</definedName>
    <definedName name="N">#REF!</definedName>
    <definedName name="O" localSheetId="0">#REF!</definedName>
    <definedName name="O">#REF!</definedName>
    <definedName name="OBRAS_DE_INFRAESTRUCTURA__LEY_N__23966_ART._19">[1]C!$B$23:$N$23</definedName>
    <definedName name="OBRAS_DE_INFRAESTRUCTURA_BASICA_SOCIAL_Y_NECESIDADES_BASICAS_INSATISFECHAS__LEY_N__23621">[1]C!$B$17:$N$17</definedName>
    <definedName name="ORGANISMOS_DE_VIALIDAD__LEY_N__23966_ART._19">[1]C!$B$24:$N$24</definedName>
    <definedName name="P" localSheetId="0">#REF!</definedName>
    <definedName name="P">#REF!</definedName>
    <definedName name="pagos_por_año" localSheetId="0">'[3]IPV-BAPRO'!#REF!</definedName>
    <definedName name="pagos_por_año">'[3]IPV-BAPRO'!#REF!</definedName>
    <definedName name="PC">[5]Datos!$E$9</definedName>
    <definedName name="perc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perc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Plazo_en_años">'[3]IPV-BAPRO'!#REF!</definedName>
    <definedName name="prueba" localSheetId="0">#REF!</definedName>
    <definedName name="prueba">#REF!</definedName>
    <definedName name="Q" localSheetId="0">#REF!</definedName>
    <definedName name="Q">#REF!</definedName>
    <definedName name="reunion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reunion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RML">#REF!</definedName>
    <definedName name="Rwvu.PLA2." hidden="1">'[1]COP FED'!#REF!</definedName>
    <definedName name="S" localSheetId="0">#REF!</definedName>
    <definedName name="S">#REF!</definedName>
    <definedName name="SEGURIDAD_SOCIAL___BS._PERS._NO_INCORP._AL_PROCESO_ECONOMICO__LEY_N__23966__ART._30">[1]C!$B$22:$N$22</definedName>
    <definedName name="SEGURIDAD_SOCIAL___IVA__LEY_N__23966_ART._5_PTO._2">[1]C!$B$21:$N$21</definedName>
    <definedName name="setiembre">[4]Tasas!$C$6</definedName>
    <definedName name="SI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SI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SUMA_FIJA_FINANCIADA_CON__LA_COPARTICIPACION_FEDERAL_DE_NACION__LEY_N__23621_ART._1">[1]C!$B$19:$N$19</definedName>
    <definedName name="Swvu.PLA1." hidden="1">'[1]COP FED'!#REF!</definedName>
    <definedName name="Swvu.PLA2." hidden="1">'[1]COP FED'!$A$1:$N$49</definedName>
    <definedName name="T" localSheetId="0">#REF!</definedName>
    <definedName name="T">#REF!</definedName>
    <definedName name="tasa_interes_anual" localSheetId="0">'[3]IPV-BAPRO'!#REF!</definedName>
    <definedName name="tasa_interes_anual">'[3]IPV-BAPRO'!#REF!</definedName>
    <definedName name="TC">[5]Datos!$D$14</definedName>
    <definedName name="TETP" localSheetId="0">#REF!</definedName>
    <definedName name="TETP">#REF!</definedName>
    <definedName name="_xlnm.Print_Titles">'[1]Fto. a partir del impuesto'!$A$1:$A$65536</definedName>
    <definedName name="TNT" localSheetId="0">#REF!</definedName>
    <definedName name="TNT">#REF!</definedName>
    <definedName name="TOTAL">[1]C!$B$32:$N$32</definedName>
    <definedName name="TRANSFERENCIA_DE_SERVICIOS__LEY_N__24049_Y_COMPLEMENTARIAS">[1]C!$B$14:$N$14</definedName>
    <definedName name="TRRML">#REF!</definedName>
    <definedName name="ty" localSheetId="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ty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U" localSheetId="0">#REF!</definedName>
    <definedName name="U">#REF!</definedName>
    <definedName name="V" localSheetId="0">#REF!</definedName>
    <definedName name="V">#REF!</definedName>
    <definedName name="venc1">[4]Tasas!$B$4</definedName>
    <definedName name="venc2">[4]Tasas!$B$5</definedName>
    <definedName name="venc3">[4]Tasas!$B$6</definedName>
    <definedName name="venc4">[4]Tasas!$B$7</definedName>
    <definedName name="W" localSheetId="0">#REF!</definedName>
    <definedName name="W">#REF!</definedName>
    <definedName name="WC" localSheetId="0">#REF!</definedName>
    <definedName name="WC">#REF!</definedName>
    <definedName name="wvu.PLA1.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localSheetId="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X" localSheetId="0">#REF!</definedName>
    <definedName name="X">#REF!</definedName>
    <definedName name="XC" localSheetId="0">#REF!</definedName>
    <definedName name="XC">#REF!</definedName>
    <definedName name="Y" localSheetId="0">#REF!</definedName>
    <definedName name="Y">#REF!</definedName>
    <definedName name="YY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YY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Z" localSheetId="0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2" l="1"/>
  <c r="B124" i="12" l="1"/>
  <c r="E98" i="12"/>
  <c r="B61" i="12"/>
  <c r="B45" i="12" l="1"/>
  <c r="B48" i="12"/>
  <c r="B47" i="12"/>
  <c r="B93" i="12" l="1"/>
  <c r="F54" i="12"/>
  <c r="F82" i="12"/>
  <c r="F98" i="12"/>
  <c r="G112" i="12" l="1"/>
  <c r="B123" i="12" l="1"/>
  <c r="A6" i="13"/>
  <c r="B109" i="12" l="1"/>
  <c r="B104" i="12" s="1"/>
  <c r="G113" i="12"/>
  <c r="G111" i="12"/>
  <c r="G109" i="12" l="1"/>
  <c r="G102" i="12"/>
  <c r="C82" i="12"/>
  <c r="D82" i="12"/>
  <c r="E82" i="12"/>
  <c r="B82" i="12"/>
  <c r="J32" i="12"/>
  <c r="G47" i="12" l="1"/>
  <c r="C24" i="12"/>
  <c r="D24" i="12"/>
  <c r="B36" i="12"/>
  <c r="B34" i="12" s="1"/>
  <c r="C36" i="12"/>
  <c r="C34" i="12" s="1"/>
  <c r="G129" i="12"/>
  <c r="G124" i="12"/>
  <c r="G123" i="12"/>
  <c r="G122" i="12"/>
  <c r="G121" i="12"/>
  <c r="D120" i="12"/>
  <c r="C120" i="12"/>
  <c r="B120" i="12"/>
  <c r="G119" i="12"/>
  <c r="G118" i="12"/>
  <c r="G117" i="12"/>
  <c r="E116" i="12"/>
  <c r="E115" i="12" s="1"/>
  <c r="D116" i="12"/>
  <c r="C116" i="12"/>
  <c r="B116" i="12"/>
  <c r="G114" i="12"/>
  <c r="G108" i="12"/>
  <c r="G107" i="12"/>
  <c r="G106" i="12"/>
  <c r="G105" i="12"/>
  <c r="D104" i="12"/>
  <c r="C104" i="12"/>
  <c r="G103" i="12"/>
  <c r="G101" i="12"/>
  <c r="G100" i="12"/>
  <c r="D99" i="12"/>
  <c r="C99" i="12"/>
  <c r="B99" i="12"/>
  <c r="B98" i="12" s="1"/>
  <c r="G97" i="12"/>
  <c r="G95" i="12"/>
  <c r="G93" i="12"/>
  <c r="G92" i="12"/>
  <c r="G91" i="12"/>
  <c r="G86" i="12"/>
  <c r="G85" i="12"/>
  <c r="G84" i="12"/>
  <c r="G83" i="12"/>
  <c r="E80" i="12"/>
  <c r="E78" i="12" s="1"/>
  <c r="D80" i="12"/>
  <c r="D78" i="12" s="1"/>
  <c r="C80" i="12"/>
  <c r="C78" i="12" s="1"/>
  <c r="B80" i="12"/>
  <c r="G81" i="12"/>
  <c r="G79" i="12"/>
  <c r="G77" i="12"/>
  <c r="G76" i="12"/>
  <c r="G74" i="12"/>
  <c r="G73" i="12"/>
  <c r="E72" i="12"/>
  <c r="E70" i="12" s="1"/>
  <c r="E68" i="12" s="1"/>
  <c r="D72" i="12"/>
  <c r="D70" i="12" s="1"/>
  <c r="D68" i="12" s="1"/>
  <c r="C72" i="12"/>
  <c r="C70" i="12" s="1"/>
  <c r="C68" i="12" s="1"/>
  <c r="B72" i="12"/>
  <c r="G71" i="12"/>
  <c r="G69" i="12"/>
  <c r="G66" i="12"/>
  <c r="G65" i="12"/>
  <c r="G64" i="12"/>
  <c r="B62" i="12"/>
  <c r="E62" i="12"/>
  <c r="D62" i="12"/>
  <c r="C62" i="12"/>
  <c r="G61" i="12"/>
  <c r="G60" i="12"/>
  <c r="G59" i="12"/>
  <c r="G58" i="12"/>
  <c r="G57" i="12"/>
  <c r="G56" i="12"/>
  <c r="G55" i="12"/>
  <c r="E54" i="12"/>
  <c r="D54" i="12"/>
  <c r="C54" i="12"/>
  <c r="B54" i="12"/>
  <c r="G52" i="12"/>
  <c r="G51" i="12"/>
  <c r="G50" i="12"/>
  <c r="G49" i="12"/>
  <c r="G48" i="12"/>
  <c r="E46" i="12"/>
  <c r="D46" i="12"/>
  <c r="C46" i="12"/>
  <c r="B46" i="12"/>
  <c r="G45" i="12"/>
  <c r="G44" i="12"/>
  <c r="G43" i="12"/>
  <c r="E42" i="12"/>
  <c r="D42" i="12"/>
  <c r="C42" i="12"/>
  <c r="G40" i="12"/>
  <c r="G39" i="12"/>
  <c r="G38" i="12"/>
  <c r="G37" i="12"/>
  <c r="E36" i="12"/>
  <c r="E34" i="12" s="1"/>
  <c r="D36" i="12"/>
  <c r="D34" i="12" s="1"/>
  <c r="G35" i="12"/>
  <c r="G33" i="12"/>
  <c r="G32" i="12"/>
  <c r="G31" i="12"/>
  <c r="G30" i="12"/>
  <c r="G29" i="12"/>
  <c r="G28" i="12"/>
  <c r="G27" i="12"/>
  <c r="G26" i="12"/>
  <c r="G25" i="12"/>
  <c r="E24" i="12"/>
  <c r="B24" i="12"/>
  <c r="G23" i="12"/>
  <c r="G22" i="12"/>
  <c r="G21" i="12"/>
  <c r="E20" i="12"/>
  <c r="D20" i="12"/>
  <c r="C20" i="12"/>
  <c r="B20" i="12"/>
  <c r="D98" i="12" l="1"/>
  <c r="C98" i="12"/>
  <c r="H93" i="12"/>
  <c r="E53" i="12"/>
  <c r="E41" i="12" s="1"/>
  <c r="E88" i="12" s="1"/>
  <c r="E89" i="12" s="1"/>
  <c r="G80" i="12"/>
  <c r="G24" i="12"/>
  <c r="G72" i="12"/>
  <c r="G104" i="12"/>
  <c r="B42" i="12"/>
  <c r="G42" i="12" s="1"/>
  <c r="B70" i="12"/>
  <c r="B68" i="12" s="1"/>
  <c r="G68" i="12" s="1"/>
  <c r="G36" i="12"/>
  <c r="G34" i="12" s="1"/>
  <c r="C19" i="12"/>
  <c r="C87" i="12" s="1"/>
  <c r="D19" i="12"/>
  <c r="D87" i="12" s="1"/>
  <c r="G62" i="12"/>
  <c r="E19" i="12"/>
  <c r="E87" i="12" s="1"/>
  <c r="C53" i="12"/>
  <c r="C41" i="12" s="1"/>
  <c r="C88" i="12" s="1"/>
  <c r="D53" i="12"/>
  <c r="D41" i="12" s="1"/>
  <c r="D88" i="12" s="1"/>
  <c r="B78" i="12"/>
  <c r="G78" i="12" s="1"/>
  <c r="B115" i="12"/>
  <c r="C115" i="12"/>
  <c r="D115" i="12"/>
  <c r="G116" i="12"/>
  <c r="B53" i="12"/>
  <c r="G120" i="12"/>
  <c r="G46" i="12"/>
  <c r="G20" i="12"/>
  <c r="G99" i="12"/>
  <c r="G54" i="12"/>
  <c r="G63" i="12"/>
  <c r="G82" i="12"/>
  <c r="G98" i="12" l="1"/>
  <c r="G115" i="12"/>
  <c r="G70" i="12"/>
  <c r="D89" i="12"/>
  <c r="D67" i="12"/>
  <c r="C89" i="12"/>
  <c r="C94" i="12" s="1"/>
  <c r="C67" i="12"/>
  <c r="B87" i="12"/>
  <c r="G87" i="12" s="1"/>
  <c r="G53" i="12"/>
  <c r="E67" i="12"/>
  <c r="E90" i="12"/>
  <c r="E96" i="12" s="1"/>
  <c r="E130" i="12" s="1"/>
  <c r="E94" i="12"/>
  <c r="B41" i="12"/>
  <c r="D90" i="12"/>
  <c r="D96" i="12" s="1"/>
  <c r="D130" i="12" s="1"/>
  <c r="D94" i="12"/>
  <c r="G19" i="12" l="1"/>
  <c r="C90" i="12"/>
  <c r="C96" i="12" s="1"/>
  <c r="C130" i="12" s="1"/>
  <c r="B67" i="12"/>
  <c r="G67" i="12" s="1"/>
  <c r="G41" i="12"/>
  <c r="B88" i="12"/>
  <c r="G88" i="12" l="1"/>
  <c r="B89" i="12"/>
  <c r="B90" i="12"/>
  <c r="G90" i="12" l="1"/>
  <c r="B96" i="12"/>
  <c r="G89" i="12"/>
  <c r="B94" i="12"/>
  <c r="G94" i="12" s="1"/>
  <c r="G96" i="12" l="1"/>
  <c r="B130" i="12"/>
  <c r="G130" i="12" s="1"/>
  <c r="H130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Ernesto Coloe</author>
  </authors>
  <commentList>
    <comment ref="B112" authorId="0" shapeId="0" xr:uid="{E0E85D8F-7545-4B6D-8A79-3D44957FF415}">
      <text>
        <r>
          <rPr>
            <b/>
            <sz val="9"/>
            <color indexed="81"/>
            <rFont val="Tahoma"/>
            <family val="2"/>
          </rPr>
          <t>Ernesto Coloe:</t>
        </r>
        <r>
          <rPr>
            <sz val="9"/>
            <color indexed="81"/>
            <rFont val="Tahoma"/>
            <family val="2"/>
          </rPr>
          <t xml:space="preserve">
pagaodo o en el ejercicio  del ejercicio anterior</t>
        </r>
      </text>
    </comment>
    <comment ref="B123" authorId="0" shapeId="0" xr:uid="{B778A2AE-637F-4718-B13F-34E3254D8508}">
      <text>
        <r>
          <rPr>
            <b/>
            <sz val="9"/>
            <color indexed="81"/>
            <rFont val="Tahoma"/>
            <family val="2"/>
          </rPr>
          <t>Ernesto Coloe:</t>
        </r>
        <r>
          <rPr>
            <sz val="9"/>
            <color indexed="81"/>
            <rFont val="Tahoma"/>
            <family val="2"/>
          </rPr>
          <t xml:space="preserve">
Amortizacion ajuste dic + diferencia prestamo nacion REOR</t>
        </r>
      </text>
    </comment>
  </commentList>
</comments>
</file>

<file path=xl/sharedStrings.xml><?xml version="1.0" encoding="utf-8"?>
<sst xmlns="http://schemas.openxmlformats.org/spreadsheetml/2006/main" count="133" uniqueCount="121">
  <si>
    <t>XVI. OTROS CONCEPTOS NO INFORMADOS</t>
  </si>
  <si>
    <t xml:space="preserve">     . Gastos Figurativos para Aplicacines Financieras </t>
  </si>
  <si>
    <t xml:space="preserve">       - Devolución de Préstamos de Organismos Internacionales</t>
  </si>
  <si>
    <t xml:space="preserve">       - Amortización de Títulos Públicos</t>
  </si>
  <si>
    <r>
      <t xml:space="preserve">     . </t>
    </r>
    <r>
      <rPr>
        <b/>
        <u/>
        <sz val="11"/>
        <rFont val="Calibri"/>
        <family val="2"/>
        <scheme val="minor"/>
      </rPr>
      <t>Amortiz. Deuda y Disminución Otros Pasivos</t>
    </r>
  </si>
  <si>
    <t xml:space="preserve">       - Otros</t>
  </si>
  <si>
    <t xml:space="preserve">       - Incremento de Caja y Bancos</t>
  </si>
  <si>
    <t xml:space="preserve">       - Integración del Fondo Anticiclico</t>
  </si>
  <si>
    <r>
      <t xml:space="preserve">     . </t>
    </r>
    <r>
      <rPr>
        <b/>
        <u/>
        <sz val="11"/>
        <rFont val="Calibri"/>
        <family val="2"/>
        <scheme val="minor"/>
      </rPr>
      <t>Inversión Financiera</t>
    </r>
  </si>
  <si>
    <t>XV. APLICACIONES FINANCIERAS</t>
  </si>
  <si>
    <t xml:space="preserve">     . Contribuciones Figurativas para Aplicaciones Financieras</t>
  </si>
  <si>
    <t xml:space="preserve">       - Incremento de Otros Pasivos</t>
  </si>
  <si>
    <t xml:space="preserve">       - Asistencia Financiera del Gobierno Nacional</t>
  </si>
  <si>
    <t xml:space="preserve">       - Obtención de Préstamos de OIC y FFFIR</t>
  </si>
  <si>
    <t xml:space="preserve">       - Colocación de Títulos Públicos</t>
  </si>
  <si>
    <r>
      <t xml:space="preserve">     . </t>
    </r>
    <r>
      <rPr>
        <b/>
        <u/>
        <sz val="11"/>
        <rFont val="Calibri"/>
        <family val="2"/>
        <scheme val="minor"/>
      </rPr>
      <t>Endeudamiento Público e Increm. de Otros Pasivos</t>
    </r>
  </si>
  <si>
    <t xml:space="preserve">       - Disminución de Caja y Bancos</t>
  </si>
  <si>
    <t xml:space="preserve">       - Disminucion de fdos anticiclicos</t>
  </si>
  <si>
    <r>
      <t xml:space="preserve">     . </t>
    </r>
    <r>
      <rPr>
        <b/>
        <u/>
        <sz val="11"/>
        <rFont val="Calibri"/>
        <family val="2"/>
        <scheme val="minor"/>
      </rPr>
      <t>Disminución de la Inversión Financiera</t>
    </r>
  </si>
  <si>
    <t>XIII. RESULTADO FINANCIERO  (IX+X-XI)</t>
  </si>
  <si>
    <t xml:space="preserve"> XII. RESULTADO PRIMARIO (VI-VIII)</t>
  </si>
  <si>
    <t xml:space="preserve"> XI. GASTOS  FIGURATIVOS </t>
  </si>
  <si>
    <t xml:space="preserve"> X. CONTRIBUCIONES FIGURATIVAS </t>
  </si>
  <si>
    <t xml:space="preserve"> IX. RESULTADO FINANCIERO PREVIO A FIGURATIV. (VI-VII)</t>
  </si>
  <si>
    <t xml:space="preserve"> VIII. GASTOS PRIMARIOS (VII - Intereses de la Deuda)</t>
  </si>
  <si>
    <t xml:space="preserve"> VII. GASTOS TOTALES (II+V)</t>
  </si>
  <si>
    <t xml:space="preserve"> VI. INGRESOS TOTALES (I+IV)</t>
  </si>
  <si>
    <r>
      <t xml:space="preserve">      . </t>
    </r>
    <r>
      <rPr>
        <b/>
        <u/>
        <sz val="11"/>
        <rFont val="Calibri"/>
        <family val="2"/>
        <scheme val="minor"/>
      </rPr>
      <t>Inversión Financiera</t>
    </r>
  </si>
  <si>
    <t xml:space="preserve">        - Al Sector Externo</t>
  </si>
  <si>
    <t xml:space="preserve">           . Otros</t>
  </si>
  <si>
    <t xml:space="preserve">           . Municipios</t>
  </si>
  <si>
    <t xml:space="preserve">        - Al Sector Público</t>
  </si>
  <si>
    <t xml:space="preserve">        - Al Sector Privado</t>
  </si>
  <si>
    <r>
      <t xml:space="preserve">      . </t>
    </r>
    <r>
      <rPr>
        <b/>
        <u/>
        <sz val="11"/>
        <rFont val="Calibri"/>
        <family val="2"/>
        <scheme val="minor"/>
      </rPr>
      <t>Transferencias de Capital</t>
    </r>
  </si>
  <si>
    <r>
      <t xml:space="preserve">      . </t>
    </r>
    <r>
      <rPr>
        <b/>
        <u/>
        <sz val="11"/>
        <rFont val="Calibri"/>
        <family val="2"/>
        <scheme val="minor"/>
      </rPr>
      <t>Inversión Real Directa</t>
    </r>
  </si>
  <si>
    <t xml:space="preserve"> V. GASTOS DE CAPITAL</t>
  </si>
  <si>
    <r>
      <t xml:space="preserve">     . </t>
    </r>
    <r>
      <rPr>
        <b/>
        <u/>
        <sz val="11"/>
        <rFont val="Calibri"/>
        <family val="2"/>
        <scheme val="minor"/>
      </rPr>
      <t>Transferencias de Capital</t>
    </r>
  </si>
  <si>
    <r>
      <t xml:space="preserve">     . </t>
    </r>
    <r>
      <rPr>
        <b/>
        <u/>
        <sz val="11"/>
        <rFont val="Calibri"/>
        <family val="2"/>
        <scheme val="minor"/>
      </rPr>
      <t>Recursos Propios de Capital</t>
    </r>
  </si>
  <si>
    <t>IV. INGRESOS DE CAPITAL</t>
  </si>
  <si>
    <t>III. RESULTADO ECONOMICO</t>
  </si>
  <si>
    <t xml:space="preserve">           . Otros del Sector Público</t>
  </si>
  <si>
    <t xml:space="preserve">           . Copartic.Municipios</t>
  </si>
  <si>
    <r>
      <t xml:space="preserve">    . </t>
    </r>
    <r>
      <rPr>
        <b/>
        <u/>
        <sz val="11"/>
        <rFont val="Calibri"/>
        <family val="2"/>
        <scheme val="minor"/>
      </rPr>
      <t>Transferencias Corrientes</t>
    </r>
  </si>
  <si>
    <r>
      <t xml:space="preserve">    . </t>
    </r>
    <r>
      <rPr>
        <b/>
        <u/>
        <sz val="11"/>
        <rFont val="Calibri"/>
        <family val="2"/>
      </rPr>
      <t>Impuestos Directos</t>
    </r>
  </si>
  <si>
    <r>
      <t xml:space="preserve">    . </t>
    </r>
    <r>
      <rPr>
        <b/>
        <u/>
        <sz val="11"/>
        <rFont val="Calibri"/>
        <family val="2"/>
        <scheme val="minor"/>
      </rPr>
      <t>Prestaciones de la Seguridad Social</t>
    </r>
  </si>
  <si>
    <t xml:space="preserve">       - Gtos de la Deuda</t>
  </si>
  <si>
    <r>
      <t xml:space="preserve">    . </t>
    </r>
    <r>
      <rPr>
        <b/>
        <u/>
        <sz val="11"/>
        <rFont val="Calibri"/>
        <family val="2"/>
        <scheme val="minor"/>
      </rPr>
      <t>Rentas de la Propiedad</t>
    </r>
  </si>
  <si>
    <t xml:space="preserve">       - Otros Gastos</t>
  </si>
  <si>
    <t xml:space="preserve">       - Bienes y Servicios</t>
  </si>
  <si>
    <r>
      <t xml:space="preserve">    . </t>
    </r>
    <r>
      <rPr>
        <b/>
        <u/>
        <sz val="11"/>
        <rFont val="Calibri"/>
        <family val="2"/>
        <scheme val="minor"/>
      </rPr>
      <t>Gastos de Consumo</t>
    </r>
  </si>
  <si>
    <t>II. GASTOS CORRIENTES</t>
  </si>
  <si>
    <t xml:space="preserve">  - Otras Instituciones Públicas No Financieras</t>
  </si>
  <si>
    <t xml:space="preserve">  - Otros Org. Descent.  de la Administración Nacional</t>
  </si>
  <si>
    <t>- Al Sector Público</t>
  </si>
  <si>
    <t>- Al Sector Privado</t>
  </si>
  <si>
    <r>
      <t xml:space="preserve">   . </t>
    </r>
    <r>
      <rPr>
        <b/>
        <u/>
        <sz val="11"/>
        <rFont val="Calibri"/>
        <family val="2"/>
        <scheme val="minor"/>
      </rPr>
      <t>Transferencias Corrientes</t>
    </r>
  </si>
  <si>
    <r>
      <t xml:space="preserve">   . </t>
    </r>
    <r>
      <rPr>
        <b/>
        <u/>
        <sz val="11"/>
        <rFont val="Calibri"/>
        <family val="2"/>
        <scheme val="minor"/>
      </rPr>
      <t>Rentas de la Propiedad</t>
    </r>
  </si>
  <si>
    <r>
      <t xml:space="preserve">   . </t>
    </r>
    <r>
      <rPr>
        <b/>
        <u/>
        <sz val="11"/>
        <rFont val="Calibri"/>
        <family val="2"/>
        <scheme val="minor"/>
      </rPr>
      <t>Vta.Bienes y Serv.de la Adm.Publ.</t>
    </r>
  </si>
  <si>
    <r>
      <t xml:space="preserve">   . </t>
    </r>
    <r>
      <rPr>
        <b/>
        <u/>
        <sz val="11"/>
        <rFont val="Calibri"/>
        <family val="2"/>
        <scheme val="minor"/>
      </rPr>
      <t>No Tributarios</t>
    </r>
  </si>
  <si>
    <r>
      <t xml:space="preserve">   . </t>
    </r>
    <r>
      <rPr>
        <b/>
        <u/>
        <sz val="11"/>
        <rFont val="Calibri"/>
        <family val="2"/>
        <scheme val="minor"/>
      </rPr>
      <t>Contribuciones a la Seguridad Social</t>
    </r>
  </si>
  <si>
    <t xml:space="preserve">      - De Orígen Nacional</t>
  </si>
  <si>
    <t xml:space="preserve">      - De Orígen Provincial</t>
  </si>
  <si>
    <r>
      <t xml:space="preserve">   . </t>
    </r>
    <r>
      <rPr>
        <b/>
        <u/>
        <sz val="11"/>
        <rFont val="Calibri"/>
        <family val="2"/>
        <scheme val="minor"/>
      </rPr>
      <t>Tributarios</t>
    </r>
  </si>
  <si>
    <t>I. INGRESOS CORRIENTES</t>
  </si>
  <si>
    <t>(5)=(1+2+3+4)</t>
  </si>
  <si>
    <t>(4)</t>
  </si>
  <si>
    <t>(3)</t>
  </si>
  <si>
    <t>(2)</t>
  </si>
  <si>
    <t>(1)</t>
  </si>
  <si>
    <t>TOTAL</t>
  </si>
  <si>
    <t>INST. DE SEG.
SOCIAL</t>
  </si>
  <si>
    <t>FDOS. FIDUC
Y CTAS. ESP</t>
  </si>
  <si>
    <t>ORG. DESCENT.</t>
  </si>
  <si>
    <t>ADMINIST. CENTRAL</t>
  </si>
  <si>
    <t>CONCEPTO</t>
  </si>
  <si>
    <t>ADMINISTRACION PUBLICA NO FINANCIERA</t>
  </si>
  <si>
    <t>PROVINCIA DE SANTA CRUZ</t>
  </si>
  <si>
    <t xml:space="preserve"> ESQUEMA AHORRO - INVERSION - FINANCIAMIENTO </t>
  </si>
  <si>
    <t>Anexo I - Articulo 7º de la Reglamentación</t>
  </si>
  <si>
    <t>Planilla 1.4</t>
  </si>
  <si>
    <t>XIV. FUENTES FINANCIERAS</t>
  </si>
  <si>
    <t>-  En pesos</t>
  </si>
  <si>
    <t xml:space="preserve">       - Arrendamiento de Tierras Y Terrenos</t>
  </si>
  <si>
    <t xml:space="preserve">           . Otros Aportes a MM.CC.</t>
  </si>
  <si>
    <t xml:space="preserve">       - Intereses por Deuda</t>
  </si>
  <si>
    <t xml:space="preserve">       - Intereses por Préstamos</t>
  </si>
  <si>
    <t xml:space="preserve"> - Al Sector Externo</t>
  </si>
  <si>
    <t>Al 31 de Diciembre de 2025 - Acumulado</t>
  </si>
  <si>
    <t xml:space="preserve">  - Tasas</t>
  </si>
  <si>
    <t xml:space="preserve">  - Derechos</t>
  </si>
  <si>
    <t xml:space="preserve">  - Primas</t>
  </si>
  <si>
    <t xml:space="preserve">  - Regalías</t>
  </si>
  <si>
    <t xml:space="preserve">  - Alquileres</t>
  </si>
  <si>
    <t xml:space="preserve">  - Multas</t>
  </si>
  <si>
    <t xml:space="preserve">  - Otros No Tributarios</t>
  </si>
  <si>
    <t xml:space="preserve"> - De la Administración Central</t>
  </si>
  <si>
    <t xml:space="preserve"> - De Organismos Descentralizados</t>
  </si>
  <si>
    <t xml:space="preserve"> - De Otras Instituciones Públicas No Financieras</t>
  </si>
  <si>
    <t xml:space="preserve">       - Remuneraciones</t>
  </si>
  <si>
    <t xml:space="preserve"> -Ayudas Sociales a Personas</t>
  </si>
  <si>
    <t xml:space="preserve"> -Transferencias a Instituciones de Enseñanza</t>
  </si>
  <si>
    <t xml:space="preserve"> -Transf.para Activ. Cientificas o Académicas</t>
  </si>
  <si>
    <t xml:space="preserve"> -Transf. a Otras Instituc. Culturales y Soc. S/Fines de Lucro</t>
  </si>
  <si>
    <t xml:space="preserve"> - Transferencias a Cooperativas</t>
  </si>
  <si>
    <t xml:space="preserve"> - Transferencias A Empresas Privadas</t>
  </si>
  <si>
    <t xml:space="preserve"> - Becas</t>
  </si>
  <si>
    <t xml:space="preserve"> - Incremento de Otros Documentos a Cobrar a Corto Plazo</t>
  </si>
  <si>
    <t xml:space="preserve">       - Amortización de la Deuda </t>
  </si>
  <si>
    <t xml:space="preserve"> -  De Administración Central</t>
  </si>
  <si>
    <t xml:space="preserve">        - Disminución de Otros Activos Financieros</t>
  </si>
  <si>
    <t xml:space="preserve">       - Obtención de Préstamos a Corto Plazo</t>
  </si>
  <si>
    <t>Utilización Fondo Único de Cuentas Oficiales</t>
  </si>
  <si>
    <t>De Otros Documentos a Pagar a Corto Plazo</t>
  </si>
  <si>
    <t>Disminución de Otros Documentos a Pagar a Corto Plazo</t>
  </si>
  <si>
    <t>Disminición de UFUCO</t>
  </si>
  <si>
    <t xml:space="preserve">       - Disminución de Otros Pasivos</t>
  </si>
  <si>
    <t>De Otros Documentos a Pagar a Corto Plazo (Var. DE)</t>
  </si>
  <si>
    <t>Etapa: Pagado</t>
  </si>
  <si>
    <r>
      <t>Fuente:</t>
    </r>
    <r>
      <rPr>
        <b/>
        <i/>
        <sz val="11"/>
        <rFont val="Calibri"/>
        <family val="2"/>
        <scheme val="minor"/>
      </rPr>
      <t xml:space="preserve"> Según datos extraidos esidif 04/09/2026</t>
    </r>
  </si>
  <si>
    <t>Pagado de Ejercicios Anteriores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</si>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</sst>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u/>
      <sz val="11"/>
      <name val="Calibri"/>
      <family val="2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9" fillId="0" borderId="0"/>
  </cellStyleXfs>
  <cellXfs count="65">
    <xf numFmtId="0" fontId="0" fillId="0" borderId="0" xfId="0"/>
    <xf numFmtId="0" fontId="3" fillId="0" borderId="0" xfId="2" applyFont="1"/>
    <xf numFmtId="164" fontId="3" fillId="0" borderId="0" xfId="1" applyNumberFormat="1" applyFont="1"/>
    <xf numFmtId="164" fontId="4" fillId="0" borderId="1" xfId="1" applyNumberFormat="1" applyFont="1" applyFill="1" applyBorder="1"/>
    <xf numFmtId="164" fontId="4" fillId="0" borderId="3" xfId="1" applyNumberFormat="1" applyFont="1" applyFill="1" applyBorder="1" applyAlignment="1">
      <alignment vertical="center"/>
    </xf>
    <xf numFmtId="164" fontId="4" fillId="0" borderId="4" xfId="1" applyNumberFormat="1" applyFont="1" applyFill="1" applyBorder="1" applyAlignment="1">
      <alignment vertical="center"/>
    </xf>
    <xf numFmtId="4" fontId="3" fillId="0" borderId="0" xfId="2" applyNumberFormat="1" applyFont="1"/>
    <xf numFmtId="0" fontId="6" fillId="0" borderId="2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/>
    </xf>
    <xf numFmtId="0" fontId="3" fillId="0" borderId="14" xfId="2" applyFont="1" applyBorder="1" applyAlignment="1">
      <alignment vertical="center"/>
    </xf>
    <xf numFmtId="0" fontId="3" fillId="0" borderId="15" xfId="2" applyFont="1" applyBorder="1"/>
    <xf numFmtId="0" fontId="6" fillId="0" borderId="1" xfId="2" applyFont="1" applyBorder="1" applyAlignment="1">
      <alignment horizontal="centerContinuous" vertical="center"/>
    </xf>
    <xf numFmtId="0" fontId="4" fillId="0" borderId="0" xfId="3" applyFont="1"/>
    <xf numFmtId="0" fontId="6" fillId="0" borderId="0" xfId="2" applyFont="1" applyAlignment="1">
      <alignment horizontal="left"/>
    </xf>
    <xf numFmtId="0" fontId="4" fillId="0" borderId="0" xfId="2" applyFont="1"/>
    <xf numFmtId="4" fontId="4" fillId="0" borderId="0" xfId="2" applyNumberFormat="1" applyFont="1"/>
    <xf numFmtId="164" fontId="3" fillId="0" borderId="2" xfId="1" applyNumberFormat="1" applyFont="1" applyFill="1" applyBorder="1"/>
    <xf numFmtId="49" fontId="4" fillId="0" borderId="0" xfId="3" applyNumberFormat="1" applyFont="1"/>
    <xf numFmtId="164" fontId="4" fillId="0" borderId="2" xfId="1" applyNumberFormat="1" applyFont="1" applyFill="1" applyBorder="1"/>
    <xf numFmtId="0" fontId="6" fillId="0" borderId="6" xfId="2" applyFont="1" applyBorder="1" applyAlignment="1">
      <alignment vertical="center"/>
    </xf>
    <xf numFmtId="0" fontId="6" fillId="0" borderId="17" xfId="2" applyFont="1" applyBorder="1" applyAlignment="1">
      <alignment vertical="center"/>
    </xf>
    <xf numFmtId="0" fontId="6" fillId="0" borderId="16" xfId="2" applyFont="1" applyBorder="1" applyAlignment="1">
      <alignment vertical="center"/>
    </xf>
    <xf numFmtId="0" fontId="10" fillId="0" borderId="0" xfId="0" applyFont="1"/>
    <xf numFmtId="164" fontId="3" fillId="0" borderId="0" xfId="2" applyNumberFormat="1" applyFont="1"/>
    <xf numFmtId="164" fontId="4" fillId="0" borderId="3" xfId="1" applyNumberFormat="1" applyFont="1" applyFill="1" applyBorder="1"/>
    <xf numFmtId="3" fontId="3" fillId="0" borderId="0" xfId="2" applyNumberFormat="1" applyFont="1"/>
    <xf numFmtId="0" fontId="3" fillId="0" borderId="13" xfId="2" applyFont="1" applyBorder="1"/>
    <xf numFmtId="49" fontId="8" fillId="0" borderId="5" xfId="2" applyNumberFormat="1" applyFont="1" applyBorder="1" applyAlignment="1">
      <alignment horizontal="center" vertical="center"/>
    </xf>
    <xf numFmtId="0" fontId="3" fillId="0" borderId="12" xfId="2" applyFont="1" applyBorder="1"/>
    <xf numFmtId="0" fontId="8" fillId="0" borderId="5" xfId="2" applyFont="1" applyBorder="1"/>
    <xf numFmtId="0" fontId="6" fillId="0" borderId="1" xfId="2" applyFont="1" applyBorder="1"/>
    <xf numFmtId="0" fontId="4" fillId="0" borderId="7" xfId="2" applyFont="1" applyBorder="1"/>
    <xf numFmtId="164" fontId="4" fillId="0" borderId="8" xfId="1" applyNumberFormat="1" applyFont="1" applyFill="1" applyBorder="1"/>
    <xf numFmtId="164" fontId="4" fillId="0" borderId="11" xfId="1" applyNumberFormat="1" applyFont="1" applyFill="1" applyBorder="1"/>
    <xf numFmtId="164" fontId="4" fillId="0" borderId="4" xfId="1" applyNumberFormat="1" applyFont="1" applyFill="1" applyBorder="1"/>
    <xf numFmtId="0" fontId="3" fillId="0" borderId="7" xfId="2" applyFont="1" applyBorder="1" applyAlignment="1">
      <alignment horizontal="left" indent="1"/>
    </xf>
    <xf numFmtId="164" fontId="3" fillId="0" borderId="11" xfId="1" applyNumberFormat="1" applyFont="1" applyFill="1" applyBorder="1"/>
    <xf numFmtId="0" fontId="4" fillId="0" borderId="12" xfId="2" applyFont="1" applyBorder="1"/>
    <xf numFmtId="0" fontId="4" fillId="0" borderId="10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left" vertical="top"/>
    </xf>
    <xf numFmtId="0" fontId="3" fillId="0" borderId="7" xfId="2" applyFont="1" applyBorder="1" applyAlignment="1">
      <alignment horizontal="left" indent="2"/>
    </xf>
    <xf numFmtId="0" fontId="3" fillId="0" borderId="10" xfId="2" applyFont="1" applyBorder="1"/>
    <xf numFmtId="164" fontId="4" fillId="0" borderId="9" xfId="1" applyNumberFormat="1" applyFont="1" applyFill="1" applyBorder="1"/>
    <xf numFmtId="0" fontId="6" fillId="0" borderId="6" xfId="2" applyFont="1" applyBorder="1"/>
    <xf numFmtId="164" fontId="4" fillId="0" borderId="5" xfId="1" applyNumberFormat="1" applyFont="1" applyFill="1" applyBorder="1"/>
    <xf numFmtId="4" fontId="4" fillId="0" borderId="1" xfId="0" applyNumberFormat="1" applyFon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2" xfId="1" applyNumberFormat="1" applyFont="1" applyFill="1" applyBorder="1"/>
    <xf numFmtId="4" fontId="3" fillId="0" borderId="2" xfId="0" applyNumberFormat="1" applyFont="1" applyBorder="1" applyAlignment="1">
      <alignment horizontal="left" vertical="center" indent="2"/>
    </xf>
    <xf numFmtId="9" fontId="3" fillId="0" borderId="0" xfId="2" applyNumberFormat="1" applyFont="1"/>
    <xf numFmtId="164" fontId="3" fillId="0" borderId="9" xfId="1" applyNumberFormat="1" applyFont="1" applyFill="1" applyBorder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3" applyFont="1" applyAlignment="1">
      <alignment horizontal="center"/>
    </xf>
    <xf numFmtId="4" fontId="14" fillId="0" borderId="0" xfId="2" applyNumberFormat="1" applyFont="1" applyAlignment="1">
      <alignment horizontal="right"/>
    </xf>
    <xf numFmtId="4" fontId="13" fillId="0" borderId="0" xfId="2" applyNumberFormat="1" applyFont="1" applyAlignment="1">
      <alignment horizontal="center" wrapText="1"/>
    </xf>
    <xf numFmtId="164" fontId="3" fillId="2" borderId="2" xfId="1" applyNumberFormat="1" applyFont="1" applyFill="1" applyBorder="1"/>
    <xf numFmtId="164" fontId="4" fillId="2" borderId="3" xfId="1" applyNumberFormat="1" applyFont="1" applyFill="1" applyBorder="1"/>
    <xf numFmtId="164" fontId="3" fillId="2" borderId="11" xfId="1" applyNumberFormat="1" applyFont="1" applyFill="1" applyBorder="1"/>
    <xf numFmtId="0" fontId="1" fillId="0" borderId="12" xfId="0" applyFont="1" applyBorder="1" applyAlignment="1">
      <alignment horizontal="left" indent="1"/>
    </xf>
    <xf numFmtId="0" fontId="3" fillId="0" borderId="0" xfId="2" applyFont="1" applyBorder="1"/>
    <xf numFmtId="0" fontId="3" fillId="0" borderId="18" xfId="2" applyFont="1" applyBorder="1"/>
    <xf numFmtId="4" fontId="3" fillId="0" borderId="0" xfId="2" applyNumberFormat="1" applyFont="1" applyBorder="1"/>
  </cellXfs>
  <cellStyles count="4">
    <cellStyle name="Millares" xfId="1" builtinId="3"/>
    <cellStyle name="Normal" xfId="0" builtinId="0"/>
    <cellStyle name="Normal_ANEXO I Monitoreo FMI (28-05-2002)" xfId="3" xr:uid="{EB3849EC-2ED1-44F7-833D-FF7BFDCD66C0}"/>
    <cellStyle name="Normal_Planillas 1.1 y 1.2" xfId="2" xr:uid="{7119E6A7-1B26-40D3-853F-C11A9996A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1</xdr:col>
      <xdr:colOff>4066</xdr:colOff>
      <xdr:row>4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788114-E0FB-4972-AC75-CB2DB298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4708071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cfp01\direccion\DNCFP\Recursos\Proyrena\Anual\2002\Alt4_Proy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2.43\Compartido_DP\Archivos%20Servidor\Deuda%20Publica%20Consolidada\A&#209;O%202009\deuda%2020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molej\documentos\Excel\DEUDA\CuadrosDeuda\Deuda%20Largo%20Plazo\Cr&#233;ditos%20Multilaterales\Archivos%20viejos_Nestor\Amortizaci&#243;npor-it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NCFP\DEUDA\PRESTAMO\Tasas%20de%20Inter&#233;s%20%20para%20%20actualizacion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2.43\Compartido_DP\Documentos\Archivos%20Servidor\Deuda%20Publica%20Consolidada\A&#241;o%202008\PROYECCION%20PPTO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Fto_ a partir del impuesto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Fto__a_partir_del_impuesto1"/>
      <sheetName val="Fto__a_partir_del_impuesto2"/>
      <sheetName val="COP_FED1"/>
      <sheetName val="22_PCIAS1"/>
      <sheetName val="Tesoro_Nacional1"/>
      <sheetName val="Fondo_ATN1"/>
      <sheetName val="Coop__Eléct_1"/>
      <sheetName val="C_F_E_E_1"/>
      <sheetName val="Fto__a_partir_del_impuesto3"/>
      <sheetName val="[Alt4_Proy2002.x䕬䍘䱅䔮"/>
      <sheetName val="Alt4_Proy2002"/>
      <sheetName val="Fto__a_partir_del_impuesto4"/>
      <sheetName val="COP_FED2"/>
      <sheetName val="22_PCIAS2"/>
      <sheetName val="Tesoro_Nacional2"/>
      <sheetName val="Fondo_ATN2"/>
      <sheetName val="Coop__Eléct_2"/>
      <sheetName val="C_F_E_E_2"/>
      <sheetName val="Fto__a_partir_del_impuesto5"/>
      <sheetName val="[Alt4_Proy2002_x䕬䍘䱅䔮"/>
      <sheetName val="Stock 30-06-19"/>
      <sheetName val="Stock 31-12-18"/>
      <sheetName val="Gráfico 2"/>
    </sheetNames>
    <sheetDataSet>
      <sheetData sheetId="0" refreshError="1">
        <row r="3">
          <cell r="A3" t="str">
            <v>PROYECCION DE RECURSOS 2001</v>
          </cell>
        </row>
        <row r="5">
          <cell r="A5" t="str">
            <v>EN MILLONES DE PESOS</v>
          </cell>
        </row>
        <row r="8">
          <cell r="A8" t="str">
            <v>IMPUESTOS</v>
          </cell>
          <cell r="D8" t="str">
            <v>MARZO</v>
          </cell>
        </row>
        <row r="11">
          <cell r="A11" t="str">
            <v>Ganancias</v>
          </cell>
          <cell r="D11">
            <v>777.7</v>
          </cell>
        </row>
        <row r="12">
          <cell r="A12" t="str">
            <v>Suma Fija</v>
          </cell>
          <cell r="D12">
            <v>48.332999999999998</v>
          </cell>
        </row>
        <row r="13">
          <cell r="A13" t="str">
            <v>Gcias. Neto</v>
          </cell>
          <cell r="D13">
            <v>729.36700000000008</v>
          </cell>
        </row>
        <row r="14">
          <cell r="A14" t="str">
            <v>Provincias 14%</v>
          </cell>
          <cell r="D14">
            <v>102.11138000000003</v>
          </cell>
        </row>
        <row r="15">
          <cell r="A15" t="str">
            <v>Fondo ATN</v>
          </cell>
          <cell r="D15">
            <v>14.587340000000001</v>
          </cell>
        </row>
        <row r="16">
          <cell r="A16" t="str">
            <v>Seg.Soc. 20%</v>
          </cell>
          <cell r="D16">
            <v>145.87340000000003</v>
          </cell>
        </row>
        <row r="17">
          <cell r="A17" t="str">
            <v>Gcias. Copart. Bruto</v>
          </cell>
          <cell r="D17">
            <v>466.79488000000003</v>
          </cell>
        </row>
        <row r="19">
          <cell r="A19" t="str">
            <v>IVA Neto de Reintegros</v>
          </cell>
          <cell r="D19">
            <v>1382.7</v>
          </cell>
        </row>
        <row r="20">
          <cell r="A20" t="str">
            <v>IVA BRUTO</v>
          </cell>
          <cell r="D20">
            <v>1409.7</v>
          </cell>
        </row>
        <row r="21">
          <cell r="A21" t="str">
            <v>REINTEGROS (-)</v>
          </cell>
          <cell r="D21">
            <v>27</v>
          </cell>
        </row>
        <row r="22">
          <cell r="A22" t="str">
            <v>Seg. Soc. 11%</v>
          </cell>
          <cell r="D22">
            <v>152.09700000000001</v>
          </cell>
        </row>
        <row r="23">
          <cell r="A23" t="str">
            <v>IVA Copart. Bruto</v>
          </cell>
          <cell r="D23">
            <v>1230.6030000000001</v>
          </cell>
        </row>
        <row r="26">
          <cell r="A26" t="str">
            <v>Resto Copart. Bruto</v>
          </cell>
          <cell r="D26">
            <v>204.96999999999997</v>
          </cell>
        </row>
        <row r="27">
          <cell r="A27" t="str">
            <v>Internos</v>
          </cell>
          <cell r="D27">
            <v>147.5</v>
          </cell>
        </row>
        <row r="28">
          <cell r="A28" t="str">
            <v>Presentación  Espontánea</v>
          </cell>
        </row>
        <row r="29">
          <cell r="A29" t="str">
            <v>Transferencia Inmuebles</v>
          </cell>
          <cell r="D29">
            <v>4</v>
          </cell>
        </row>
        <row r="30">
          <cell r="A30" t="str">
            <v>Premios de Juego (83,4%)</v>
          </cell>
          <cell r="D30">
            <v>4.17</v>
          </cell>
        </row>
        <row r="31">
          <cell r="A31" t="str">
            <v>Otros</v>
          </cell>
          <cell r="D31">
            <v>3.6</v>
          </cell>
        </row>
        <row r="32">
          <cell r="A32" t="str">
            <v>Gcia. Min. Presunta</v>
          </cell>
          <cell r="D32">
            <v>32</v>
          </cell>
        </row>
        <row r="33">
          <cell r="A33" t="str">
            <v>Intereses Pagados</v>
          </cell>
          <cell r="D33">
            <v>13.7</v>
          </cell>
        </row>
        <row r="35">
          <cell r="A35" t="str">
            <v>Total Impuestos</v>
          </cell>
          <cell r="D35">
            <v>2365.37</v>
          </cell>
        </row>
        <row r="37">
          <cell r="A37" t="str">
            <v>TOTAL COPART. BRUTO</v>
          </cell>
          <cell r="D37">
            <v>1902.36788</v>
          </cell>
        </row>
        <row r="38">
          <cell r="A38" t="str">
            <v>15% Pacto</v>
          </cell>
          <cell r="D38">
            <v>285.35518200000001</v>
          </cell>
        </row>
        <row r="39">
          <cell r="A39" t="str">
            <v>Fondo Compensador</v>
          </cell>
          <cell r="D39">
            <v>45.8</v>
          </cell>
        </row>
        <row r="40">
          <cell r="A40" t="str">
            <v>TOTAL COPART. NETO</v>
          </cell>
          <cell r="D40">
            <v>1571.212698</v>
          </cell>
        </row>
        <row r="42">
          <cell r="A42" t="str">
            <v>Leyes Especiales</v>
          </cell>
        </row>
        <row r="43">
          <cell r="A43" t="str">
            <v>Combustibles Naftas (100%)</v>
          </cell>
          <cell r="D43">
            <v>135</v>
          </cell>
        </row>
        <row r="44">
          <cell r="A44" t="str">
            <v>Activos(100%)</v>
          </cell>
        </row>
        <row r="45">
          <cell r="A45" t="str">
            <v>Energìa Elèctrica (100%)</v>
          </cell>
          <cell r="D45">
            <v>19.100000000000001</v>
          </cell>
        </row>
        <row r="46">
          <cell r="A46" t="str">
            <v>Bienes Personales</v>
          </cell>
          <cell r="D46">
            <v>12.1</v>
          </cell>
        </row>
        <row r="47">
          <cell r="A47" t="str">
            <v>Monotributo</v>
          </cell>
          <cell r="D47">
            <v>28.6</v>
          </cell>
        </row>
        <row r="48">
          <cell r="A48" t="str">
            <v>Internos Autom. Gasoleros</v>
          </cell>
        </row>
        <row r="49">
          <cell r="A49" t="str">
            <v>Adicional Cigarrillos</v>
          </cell>
          <cell r="D49">
            <v>17.5</v>
          </cell>
        </row>
        <row r="50">
          <cell r="A50" t="str">
            <v>Combustibles - Otros</v>
          </cell>
          <cell r="D50">
            <v>132.30000000000001</v>
          </cell>
        </row>
        <row r="51">
          <cell r="A51" t="str">
            <v>Premios de Juego (100%)</v>
          </cell>
        </row>
        <row r="52">
          <cell r="A52" t="str">
            <v>(*): ESTIMACION DNIAF DEL 11 DE AGOSTO DEL 2001</v>
          </cell>
        </row>
      </sheetData>
      <sheetData sheetId="1"/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13">
          <cell r="B13">
            <v>13083.3</v>
          </cell>
          <cell r="C13">
            <v>13083.3</v>
          </cell>
          <cell r="D13">
            <v>13083.3</v>
          </cell>
          <cell r="E13">
            <v>13083.3</v>
          </cell>
          <cell r="F13">
            <v>13083.3</v>
          </cell>
          <cell r="G13">
            <v>13083.3</v>
          </cell>
          <cell r="H13">
            <v>13083.3</v>
          </cell>
          <cell r="I13">
            <v>13083.3</v>
          </cell>
          <cell r="J13">
            <v>13083.3</v>
          </cell>
          <cell r="K13">
            <v>13083.3</v>
          </cell>
          <cell r="L13">
            <v>13083.3</v>
          </cell>
          <cell r="M13">
            <v>13083.699999999983</v>
          </cell>
          <cell r="N13">
            <v>157000</v>
          </cell>
        </row>
        <row r="14">
          <cell r="N14">
            <v>0</v>
          </cell>
        </row>
        <row r="15">
          <cell r="N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B25">
            <v>452.9</v>
          </cell>
          <cell r="C25">
            <v>582.29999999999995</v>
          </cell>
          <cell r="D25">
            <v>582.29999999999995</v>
          </cell>
          <cell r="E25">
            <v>582.29999999999995</v>
          </cell>
          <cell r="F25">
            <v>582.29999999999995</v>
          </cell>
          <cell r="G25">
            <v>582.29999999999995</v>
          </cell>
          <cell r="H25">
            <v>582.29999999999995</v>
          </cell>
          <cell r="I25">
            <v>625.4</v>
          </cell>
          <cell r="J25">
            <v>582.29999999999995</v>
          </cell>
          <cell r="K25">
            <v>582.29999999999995</v>
          </cell>
          <cell r="L25">
            <v>582.29999999999995</v>
          </cell>
          <cell r="M25">
            <v>668.6</v>
          </cell>
          <cell r="N25">
            <v>6987.6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2">
          <cell r="B32">
            <v>13536.199999999999</v>
          </cell>
          <cell r="C32">
            <v>13665.599999999999</v>
          </cell>
          <cell r="D32">
            <v>13665.599999999999</v>
          </cell>
          <cell r="E32">
            <v>13665.599999999999</v>
          </cell>
          <cell r="F32">
            <v>13665.599999999999</v>
          </cell>
          <cell r="G32">
            <v>13665.599999999999</v>
          </cell>
          <cell r="H32">
            <v>13665.599999999999</v>
          </cell>
          <cell r="I32">
            <v>13708.699999999999</v>
          </cell>
          <cell r="J32">
            <v>13665.599999999999</v>
          </cell>
          <cell r="K32">
            <v>13665.599999999999</v>
          </cell>
          <cell r="L32">
            <v>13665.599999999999</v>
          </cell>
          <cell r="M32">
            <v>13752.299999999983</v>
          </cell>
          <cell r="N32">
            <v>163987.6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1">
          <cell r="A1" t="str">
            <v>DIRECCION NACIONAL DE</v>
          </cell>
        </row>
      </sheetData>
      <sheetData sheetId="63">
        <row r="1">
          <cell r="A1" t="str">
            <v>DIRECCION NACIONAL DE</v>
          </cell>
        </row>
      </sheetData>
      <sheetData sheetId="64">
        <row r="1">
          <cell r="A1" t="str">
            <v>DIRECCION NACIONAL DE</v>
          </cell>
        </row>
      </sheetData>
      <sheetData sheetId="65">
        <row r="1">
          <cell r="A1" t="str">
            <v>DIRECCION NACIONAL DE</v>
          </cell>
        </row>
      </sheetData>
      <sheetData sheetId="66">
        <row r="1">
          <cell r="A1" t="str">
            <v>DIRECCION NACIONAL DE</v>
          </cell>
        </row>
      </sheetData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TERIA"/>
      <sheetName val="MENU"/>
      <sheetName val="INT."/>
      <sheetName val="FFFIR"/>
      <sheetName val="Ltos"/>
      <sheetName val="Ejec 2009"/>
      <sheetName val="Variac 2009 "/>
      <sheetName val="PLANILLAS"/>
      <sheetName val="Tit escrit"/>
      <sheetName val="PF0 07"/>
      <sheetName val="Ctrls MO"/>
      <sheetName val="PFO 03"/>
      <sheetName val="CTRL. FISCALÍA"/>
      <sheetName val="avales pl 10"/>
      <sheetName val="Ctas. Esp. 29-02-08"/>
      <sheetName val="Ctas. Esp. 31-03-08"/>
      <sheetName val="Ctas. Esp. 30-04-08"/>
      <sheetName val="Ctas. Esp. 31-05-08"/>
      <sheetName val="Ctas. Esp 30-06"/>
      <sheetName val="Ctas. Esp. 31-07"/>
      <sheetName val="Ctas. Esp. 31-08"/>
      <sheetName val="Ctas. Esp. 30-09"/>
      <sheetName val="Ctas. Esp. 31-10"/>
      <sheetName val="0010735-6"/>
      <sheetName val="Ctas. Esp. 30-11"/>
      <sheetName val="Ctas. Esp. 31-12-08"/>
      <sheetName val="Ctas. Esp. 28-02-09"/>
      <sheetName val="Ctas. Esp. 31-03-09"/>
      <sheetName val="Ctas. Esp. 30-04-09"/>
      <sheetName val="Ctas. Esp.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ronave-BAPRO"/>
      <sheetName val="Helicóptero-BAPRO"/>
      <sheetName val="IPV-BAPRO"/>
      <sheetName val="Astillero Rio Santiago"/>
      <sheetName val="Novación- ESEBA"/>
      <sheetName val="Vialidad-BID"/>
      <sheetName val="Corfo-BID"/>
      <sheetName val="Corfo"/>
      <sheetName val="D.Arquitectura-BID"/>
      <sheetName val="D.Hidráulica-BID"/>
      <sheetName val="AGOSBA-BID"/>
      <sheetName val="Proy.ENOHSa"/>
      <sheetName val="SPAR-BID 31-12-98"/>
      <sheetName val="SPAR-BID 31-03-99"/>
      <sheetName val="PSF-BID-BIRF"/>
      <sheetName val="PSF-BIRF-3280"/>
      <sheetName val="PSF-BID-619"/>
      <sheetName val="PSF-BIRF-3877"/>
      <sheetName val="PFM-BIRF-2920"/>
      <sheetName val="PFM-BIRF-3860"/>
      <sheetName val="PFM-BID-830 y 932"/>
      <sheetName val="PFM-conjunto"/>
      <sheetName val="PFM-BID-BIRF"/>
      <sheetName val="PFM-BID-al-31-12-97"/>
      <sheetName val="PFM-BID-al-30-6-98"/>
      <sheetName val="PFM-BID-al-30-9-98"/>
      <sheetName val="PFM-BID-al-30-11-98"/>
      <sheetName val="PFM-BID-al-31-12-98"/>
      <sheetName val="PFM-BID-al-31-03-99"/>
      <sheetName val="PFM-BID-al-30-6-99"/>
      <sheetName val="PRISE (DGE)-BID"/>
      <sheetName val="Prodymes I (DGE)-BID"/>
      <sheetName val="Prodymes III (DGE)-BID"/>
      <sheetName val="Rio Reconquista-BID"/>
      <sheetName val="Rio Reconq-BIDcalendario modifi"/>
      <sheetName val="PAREFF-BID 12-98"/>
      <sheetName val="PAREFF-BID 03-99"/>
      <sheetName val="PRESSAL-BIRF"/>
      <sheetName val="Banco Arabe Español"/>
      <sheetName val="Banco Exterior de España"/>
      <sheetName val="Ins. Centrale-MOSP"/>
      <sheetName val="ICO"/>
      <sheetName val="BOCONBA"/>
      <sheetName val="Credit Lyonnais"/>
      <sheetName val="Swift Armour-Ley 11638"/>
      <sheetName val="BHN-IPV"/>
      <sheetName val="IPV (Wilde)-BH"/>
      <sheetName val="Prov. Ministerio Prod."/>
      <sheetName val="BH-Titulización(Res 1720)"/>
      <sheetName val="Unidad Ejecutora G.B."/>
      <sheetName val="IPV_BAPRO"/>
      <sheetName val="Astillero_Rio_Santiago"/>
      <sheetName val="Novación-_ESEBA"/>
      <sheetName val="D_Arquitectura-BID"/>
      <sheetName val="D_Hidráulica-BID"/>
      <sheetName val="Proy_ENOHSa"/>
      <sheetName val="SPAR-BID_31-12-98"/>
      <sheetName val="SPAR-BID_31-03-99"/>
      <sheetName val="PFM-BID-830_y_932"/>
      <sheetName val="PRISE_(DGE)-BID"/>
      <sheetName val="Prodymes_I_(DGE)-BID"/>
      <sheetName val="Prodymes_III_(DGE)-BID"/>
      <sheetName val="Rio_Reconquista-BID"/>
      <sheetName val="Rio_Reconq-BIDcalendario_modifi"/>
      <sheetName val="PAREFF-BID_12-98"/>
      <sheetName val="PAREFF-BID_03-99"/>
      <sheetName val="Banco_Arabe_Español"/>
      <sheetName val="Banco_Exterior_de_España"/>
      <sheetName val="Ins__Centrale-MOSP"/>
      <sheetName val="Credit_Lyonnais"/>
      <sheetName val="Swift_Armour-Ley_11638"/>
      <sheetName val="IPV_(Wilde)-BH"/>
      <sheetName val="Prov__Ministerio_Prod_"/>
      <sheetName val="BH-Titulización(Res_1720)"/>
      <sheetName val="Unidad_Ejecutora_G_B_"/>
      <sheetName val="Astillero_Rio_Santiago1"/>
      <sheetName val="Novación-_ESEBA1"/>
      <sheetName val="D_Arquitectura-BID1"/>
      <sheetName val="D_Hidráulica-BID1"/>
      <sheetName val="Proy_ENOHSa1"/>
      <sheetName val="SPAR-BID_31-12-981"/>
      <sheetName val="SPAR-BID_31-03-991"/>
      <sheetName val="PFM-BID-830_y_9321"/>
      <sheetName val="PRISE_(DGE)-BID1"/>
      <sheetName val="Prodymes_I_(DGE)-BID1"/>
      <sheetName val="Prodymes_III_(DGE)-BID1"/>
      <sheetName val="Rio_Reconquista-BID1"/>
      <sheetName val="Rio_Reconq-BIDcalendario_modif1"/>
      <sheetName val="PAREFF-BID_12-981"/>
      <sheetName val="PAREFF-BID_03-991"/>
      <sheetName val="Banco_Arabe_Español1"/>
      <sheetName val="Banco_Exterior_de_España1"/>
      <sheetName val="Ins__Centrale-MOSP1"/>
      <sheetName val="Credit_Lyonnais1"/>
      <sheetName val="Swift_Armour-Ley_116381"/>
      <sheetName val="IPV_(Wilde)-BH1"/>
      <sheetName val="Prov__Ministerio_Prod_1"/>
      <sheetName val="BH-Titulización(Res_1720)1"/>
      <sheetName val="Unidad_Ejecutora_G_B_1"/>
      <sheetName val="PAREFF-Nuevo Cronog"/>
      <sheetName val="Amortizaciónpor-item"/>
      <sheetName val="#¡REF"/>
      <sheetName val=""/>
      <sheetName val="Astillero_Rio_Santiago2"/>
      <sheetName val="Novación-_ESEBA2"/>
      <sheetName val="D_Arquitectura-BID2"/>
      <sheetName val="D_Hidráulica-BID2"/>
      <sheetName val="Proy_ENOHSa2"/>
      <sheetName val="SPAR-BID_31-12-982"/>
      <sheetName val="SPAR-BID_31-03-992"/>
      <sheetName val="PFM-BID-830_y_9322"/>
      <sheetName val="PRISE_(DGE)-BID2"/>
      <sheetName val="Prodymes_I_(DGE)-BID2"/>
      <sheetName val="Prodymes_III_(DGE)-BID2"/>
      <sheetName val="Rio_Reconquista-BID2"/>
      <sheetName val="Rio_Reconq-BIDcalendario_modif2"/>
      <sheetName val="PAREFF-BID_12-982"/>
      <sheetName val="PAREFF-BID_03-992"/>
      <sheetName val="Banco_Arabe_Español2"/>
      <sheetName val="Banco_Exterior_de_España2"/>
      <sheetName val="Ins__Centrale-MOSP2"/>
      <sheetName val="Credit_Lyonnais2"/>
      <sheetName val="Swift_Armour-Ley_116382"/>
      <sheetName val="IPV_(Wilde)-BH2"/>
      <sheetName val="Prov__Ministerio_Prod_2"/>
      <sheetName val="BH-Titulización(Res_1720)2"/>
      <sheetName val="Unidad_Ejecutora_G_B_2"/>
      <sheetName val="PAREFF-Nuevo_Cron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s"/>
      <sheetName val="IPC e IPM"/>
      <sheetName val="CER y Tipo Cambio"/>
      <sheetName val="Comparativo"/>
      <sheetName val="Nueva Proyeccion"/>
      <sheetName val="Metodología"/>
      <sheetName val="CER 03 = 42%"/>
      <sheetName val="Monedas"/>
      <sheetName val="CER y TC nuevos 5-6-03"/>
      <sheetName val="BASE AL 04-06"/>
      <sheetName val="Base al 16-7-03"/>
      <sheetName val="Base al 28-7-03"/>
      <sheetName val="Base al  5-8-03"/>
      <sheetName val="Lag del CER"/>
      <sheetName val="Tasas de Interés  para  actuali"/>
      <sheetName val="F.F.D.P."/>
      <sheetName val="Buenos Aires"/>
      <sheetName val="Hoja2"/>
      <sheetName val="DIAS"/>
      <sheetName val="LIBOR"/>
      <sheetName val=""/>
      <sheetName val="Hoja1"/>
      <sheetName val="CER y Tipo Cambio 24-6"/>
      <sheetName val="#REF"/>
      <sheetName val="CER y Tipo Cambio (2)"/>
      <sheetName val="CER y Tipo Cambio (3)"/>
      <sheetName val="Tasas IFIS"/>
      <sheetName val="CER y Tipo Cambio vieja"/>
      <sheetName val="IPC_e_IPM"/>
      <sheetName val="CER_y_Tipo_Cambio"/>
      <sheetName val="Nueva_Proyeccion"/>
      <sheetName val="CER_03_=_42%"/>
      <sheetName val="CER_y_TC_nuevos_5-6-03"/>
      <sheetName val="BASE_AL_04-06"/>
      <sheetName val="Base_al_16-7-03"/>
      <sheetName val="Base_al_28-7-03"/>
      <sheetName val="Base_al__5-8-03"/>
      <sheetName val="Lag_del_CER"/>
      <sheetName val="Tasas_de_Interés__para__actuali"/>
      <sheetName val="F_F_D_P_"/>
      <sheetName val="Buenos_Aires"/>
      <sheetName val="CER_y_Tipo_Cambio_24-6"/>
      <sheetName val="CER_y_Tipo_Cambio_(2)"/>
      <sheetName val="CER_y_Tipo_Cambio_(3)"/>
      <sheetName val="Tasas_IFIS"/>
      <sheetName val="CER_y_Tipo_Cambio_vieja"/>
      <sheetName val="IPC_e_IPM1"/>
      <sheetName val="CER_y_Tipo_Cambio1"/>
      <sheetName val="Nueva_Proyeccion1"/>
      <sheetName val="CER_03_=_42%1"/>
      <sheetName val="CER_y_TC_nuevos_5-6-031"/>
      <sheetName val="BASE_AL_04-061"/>
      <sheetName val="Base_al_16-7-031"/>
      <sheetName val="Base_al_28-7-031"/>
      <sheetName val="Base_al__5-8-031"/>
      <sheetName val="Lag_del_CER1"/>
      <sheetName val="Tasas_de_Interés__para__actual1"/>
      <sheetName val="F_F_D_P_1"/>
      <sheetName val="Buenos_Aires1"/>
      <sheetName val="CER_y_Tipo_Cambio_24-61"/>
      <sheetName val="CER_y_Tipo_Cambio_(2)1"/>
      <sheetName val="CER_y_Tipo_Cambio_(3)1"/>
      <sheetName val="Tasas_IFIS1"/>
      <sheetName val="CER_y_Tipo_Cambio_vieja1"/>
      <sheetName val="CER y Tipo J171Cambio"/>
      <sheetName val="CER E95y Tipo Cambio"/>
      <sheetName val="CER E95|y Tipo Cambio"/>
    </sheetNames>
    <sheetDataSet>
      <sheetData sheetId="0" refreshError="1">
        <row r="4">
          <cell r="C4" t="str">
            <v>Tasas a modificar</v>
          </cell>
        </row>
        <row r="5">
          <cell r="C5">
            <v>37077</v>
          </cell>
        </row>
        <row r="7">
          <cell r="C7">
            <v>0.11130538461538464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RF P-9 CUOTAS (2010)"/>
      <sheetName val="Datos"/>
      <sheetName val="CER"/>
      <sheetName val="Lim.Res-Fisc 10"/>
      <sheetName val="Lim.Res-Fisc 09"/>
      <sheetName val="TOTAL$ con rec iapv 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internacionales BID"/>
      <sheetName val="INTERNACIONALES BIRF"/>
    </sheetNames>
    <sheetDataSet>
      <sheetData sheetId="0"/>
      <sheetData sheetId="1">
        <row r="9">
          <cell r="E9">
            <v>0.1</v>
          </cell>
        </row>
        <row r="14">
          <cell r="D14">
            <v>3.12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B81BE-8A5C-4FEC-8D03-D0043F0E3C4D}">
  <sheetPr>
    <tabColor rgb="FFFFFF00"/>
    <pageSetUpPr fitToPage="1"/>
  </sheetPr>
  <dimension ref="A6:J134"/>
  <sheetViews>
    <sheetView showGridLines="0" tabSelected="1" view="pageBreakPreview" zoomScale="85" zoomScaleNormal="115" zoomScaleSheetLayoutView="85" workbookViewId="0">
      <pane ySplit="17" topLeftCell="A18" activePane="bottomLeft" state="frozen"/>
      <selection pane="bottomLeft" activeCell="A10" sqref="A10"/>
    </sheetView>
  </sheetViews>
  <sheetFormatPr baseColWidth="10" defaultColWidth="11" defaultRowHeight="14.4" x14ac:dyDescent="0.3"/>
  <cols>
    <col min="1" max="1" width="64.33203125" style="1" bestFit="1" customWidth="1"/>
    <col min="2" max="2" width="25.77734375" style="1" customWidth="1"/>
    <col min="3" max="4" width="23.21875" style="1" customWidth="1"/>
    <col min="5" max="5" width="17.44140625" style="1" customWidth="1"/>
    <col min="6" max="6" width="21.21875" style="1" hidden="1" customWidth="1"/>
    <col min="7" max="7" width="34.21875" style="1" customWidth="1"/>
    <col min="8" max="8" width="21.44140625" style="1" customWidth="1"/>
    <col min="9" max="9" width="17.88671875" style="1" customWidth="1"/>
    <col min="10" max="10" width="18.44140625" style="1" bestFit="1" customWidth="1"/>
    <col min="11" max="16384" width="11" style="1"/>
  </cols>
  <sheetData>
    <row r="6" spans="1:10" x14ac:dyDescent="0.3">
      <c r="A6" s="55" t="s">
        <v>76</v>
      </c>
      <c r="B6" s="55"/>
      <c r="C6" s="55"/>
      <c r="D6" s="55"/>
      <c r="E6" s="55"/>
      <c r="F6" s="55"/>
      <c r="G6" s="55"/>
      <c r="H6" s="14"/>
    </row>
    <row r="7" spans="1:10" x14ac:dyDescent="0.3">
      <c r="A7" s="55" t="s">
        <v>77</v>
      </c>
      <c r="B7" s="55"/>
      <c r="C7" s="55"/>
      <c r="D7" s="55"/>
      <c r="E7" s="55"/>
      <c r="F7" s="55"/>
      <c r="G7" s="55"/>
      <c r="H7" s="14"/>
    </row>
    <row r="8" spans="1:10" x14ac:dyDescent="0.3">
      <c r="A8" s="55" t="s">
        <v>87</v>
      </c>
      <c r="B8" s="55"/>
      <c r="C8" s="55"/>
      <c r="D8" s="55"/>
      <c r="E8" s="55"/>
      <c r="F8" s="55"/>
      <c r="G8" s="55"/>
      <c r="H8" s="14"/>
    </row>
    <row r="9" spans="1:10" x14ac:dyDescent="0.3">
      <c r="A9" s="12"/>
      <c r="B9" s="6"/>
      <c r="C9" s="15"/>
      <c r="D9" s="15"/>
      <c r="E9" s="15"/>
      <c r="F9" s="15"/>
      <c r="G9" s="15"/>
      <c r="H9" s="14"/>
    </row>
    <row r="10" spans="1:10" ht="31.2" x14ac:dyDescent="0.3">
      <c r="A10" s="12" t="s">
        <v>120</v>
      </c>
      <c r="B10" s="6"/>
      <c r="C10" s="15"/>
      <c r="D10" s="15"/>
      <c r="E10" s="15"/>
      <c r="G10" s="57" t="s">
        <v>78</v>
      </c>
      <c r="H10" s="14"/>
    </row>
    <row r="11" spans="1:10" ht="18" x14ac:dyDescent="0.35">
      <c r="A11" s="17" t="s">
        <v>81</v>
      </c>
      <c r="B11" s="6"/>
      <c r="C11" s="6"/>
      <c r="D11" s="6"/>
      <c r="E11" s="6"/>
      <c r="F11" s="6"/>
      <c r="G11" s="56" t="s">
        <v>79</v>
      </c>
      <c r="H11" s="6"/>
      <c r="I11" s="6"/>
      <c r="J11" s="6"/>
    </row>
    <row r="12" spans="1:10" x14ac:dyDescent="0.3">
      <c r="A12" s="13" t="s">
        <v>117</v>
      </c>
      <c r="B12" s="6"/>
      <c r="C12" s="6"/>
      <c r="D12" s="6"/>
      <c r="E12" s="6"/>
      <c r="F12" s="6"/>
      <c r="G12" s="6"/>
    </row>
    <row r="13" spans="1:10" ht="15" thickBot="1" x14ac:dyDescent="0.35">
      <c r="A13" s="13"/>
      <c r="B13" s="6"/>
      <c r="C13" s="6"/>
      <c r="D13" s="6"/>
      <c r="E13" s="6"/>
      <c r="F13" s="6"/>
      <c r="G13" s="6"/>
    </row>
    <row r="14" spans="1:10" ht="24" customHeight="1" thickBot="1" x14ac:dyDescent="0.35">
      <c r="A14" s="11" t="s">
        <v>76</v>
      </c>
      <c r="B14" s="19" t="s">
        <v>75</v>
      </c>
      <c r="C14" s="20"/>
      <c r="D14" s="20"/>
      <c r="E14" s="20"/>
      <c r="F14" s="20"/>
      <c r="G14" s="21"/>
    </row>
    <row r="15" spans="1:10" x14ac:dyDescent="0.3">
      <c r="A15" s="10"/>
      <c r="B15" s="9"/>
      <c r="C15" s="9"/>
      <c r="D15" s="9"/>
      <c r="E15" s="9"/>
      <c r="F15" s="9"/>
      <c r="G15" s="9"/>
    </row>
    <row r="16" spans="1:10" ht="28.8" x14ac:dyDescent="0.3">
      <c r="A16" s="8" t="s">
        <v>74</v>
      </c>
      <c r="B16" s="7" t="s">
        <v>73</v>
      </c>
      <c r="C16" s="7" t="s">
        <v>72</v>
      </c>
      <c r="D16" s="7" t="s">
        <v>70</v>
      </c>
      <c r="E16" s="7" t="s">
        <v>71</v>
      </c>
      <c r="F16" s="7" t="s">
        <v>70</v>
      </c>
      <c r="G16" s="7" t="s">
        <v>69</v>
      </c>
    </row>
    <row r="17" spans="1:10" ht="15" thickBot="1" x14ac:dyDescent="0.35">
      <c r="A17" s="26"/>
      <c r="B17" s="27" t="s">
        <v>68</v>
      </c>
      <c r="C17" s="27" t="s">
        <v>67</v>
      </c>
      <c r="D17" s="27" t="s">
        <v>65</v>
      </c>
      <c r="E17" s="27" t="s">
        <v>66</v>
      </c>
      <c r="F17" s="27" t="s">
        <v>65</v>
      </c>
      <c r="G17" s="27" t="s">
        <v>64</v>
      </c>
    </row>
    <row r="18" spans="1:10" ht="15" thickBot="1" x14ac:dyDescent="0.35">
      <c r="A18" s="28"/>
      <c r="B18" s="29"/>
      <c r="C18" s="29"/>
      <c r="D18" s="29"/>
      <c r="E18" s="29"/>
      <c r="F18" s="29"/>
      <c r="G18" s="29"/>
    </row>
    <row r="19" spans="1:10" ht="20.25" customHeight="1" thickBot="1" x14ac:dyDescent="0.35">
      <c r="A19" s="30" t="s">
        <v>63</v>
      </c>
      <c r="B19" s="3">
        <f>+B20+B23+B24+B32+B33+B34</f>
        <v>1820476225032</v>
      </c>
      <c r="C19" s="3">
        <f>+C20+C23+C24+C32+C33+C34</f>
        <v>56812917284</v>
      </c>
      <c r="D19" s="3">
        <f t="shared" ref="D19" si="0">+D20+D23+D24+D32+D33+D34</f>
        <v>417996565497</v>
      </c>
      <c r="E19" s="3">
        <f>+E20+E23+E24+E32+E33+E34</f>
        <v>0</v>
      </c>
      <c r="F19" s="3"/>
      <c r="G19" s="3">
        <f t="shared" ref="G19:G50" si="1">+B19+C19+D19</f>
        <v>2295285707813</v>
      </c>
      <c r="H19" s="6"/>
    </row>
    <row r="20" spans="1:10" x14ac:dyDescent="0.3">
      <c r="A20" s="31" t="s">
        <v>62</v>
      </c>
      <c r="B20" s="32">
        <f>+B21+B22</f>
        <v>1150910441287</v>
      </c>
      <c r="C20" s="32">
        <f t="shared" ref="C20:E20" si="2">+C21+C22</f>
        <v>32849607727</v>
      </c>
      <c r="D20" s="32">
        <f t="shared" si="2"/>
        <v>81653212987</v>
      </c>
      <c r="E20" s="32">
        <f t="shared" si="2"/>
        <v>0</v>
      </c>
      <c r="F20" s="32"/>
      <c r="G20" s="32">
        <f t="shared" si="1"/>
        <v>1265413262001</v>
      </c>
      <c r="H20" s="6"/>
    </row>
    <row r="21" spans="1:10" x14ac:dyDescent="0.3">
      <c r="A21" s="31" t="s">
        <v>61</v>
      </c>
      <c r="B21" s="18">
        <v>294242588970</v>
      </c>
      <c r="C21" s="18">
        <v>6577641861</v>
      </c>
      <c r="D21" s="18">
        <v>75199875742</v>
      </c>
      <c r="E21" s="18">
        <v>0</v>
      </c>
      <c r="F21" s="18"/>
      <c r="G21" s="18">
        <f t="shared" si="1"/>
        <v>376020106573</v>
      </c>
      <c r="H21" s="6"/>
    </row>
    <row r="22" spans="1:10" x14ac:dyDescent="0.3">
      <c r="A22" s="31" t="s">
        <v>60</v>
      </c>
      <c r="B22" s="18">
        <v>856667852317</v>
      </c>
      <c r="C22" s="18">
        <v>26271965866</v>
      </c>
      <c r="D22" s="18">
        <v>6453337245</v>
      </c>
      <c r="E22" s="18">
        <v>0</v>
      </c>
      <c r="F22" s="18"/>
      <c r="G22" s="18">
        <f t="shared" si="1"/>
        <v>889393155428</v>
      </c>
      <c r="H22" s="6"/>
    </row>
    <row r="23" spans="1:10" x14ac:dyDescent="0.3">
      <c r="A23" s="31" t="s">
        <v>59</v>
      </c>
      <c r="B23" s="33">
        <v>0</v>
      </c>
      <c r="C23" s="33">
        <v>4176093394</v>
      </c>
      <c r="D23" s="33">
        <v>335487031555</v>
      </c>
      <c r="E23" s="33">
        <v>0</v>
      </c>
      <c r="F23" s="33"/>
      <c r="G23" s="33">
        <f t="shared" si="1"/>
        <v>339663124949</v>
      </c>
      <c r="H23" s="6"/>
      <c r="I23" s="6"/>
      <c r="J23" s="6"/>
    </row>
    <row r="24" spans="1:10" x14ac:dyDescent="0.3">
      <c r="A24" s="31" t="s">
        <v>58</v>
      </c>
      <c r="B24" s="34">
        <f>+B25+B26+B27+B28+B29+B30+B31</f>
        <v>581429219021</v>
      </c>
      <c r="C24" s="34">
        <f t="shared" ref="C24:D24" si="3">+C25+C26+C27+C28+C29+C30+C31</f>
        <v>13497733781</v>
      </c>
      <c r="D24" s="34">
        <f t="shared" si="3"/>
        <v>761813156</v>
      </c>
      <c r="E24" s="34">
        <f t="shared" ref="E24" si="4">+E25+E26+E27+E28+E29+E30</f>
        <v>0</v>
      </c>
      <c r="F24" s="34"/>
      <c r="G24" s="34">
        <f t="shared" si="1"/>
        <v>595688765958</v>
      </c>
      <c r="H24" s="6"/>
    </row>
    <row r="25" spans="1:10" x14ac:dyDescent="0.3">
      <c r="A25" s="35" t="s">
        <v>88</v>
      </c>
      <c r="B25" s="36">
        <v>13618317793</v>
      </c>
      <c r="C25" s="36">
        <v>953355890</v>
      </c>
      <c r="D25" s="36">
        <v>89364382</v>
      </c>
      <c r="E25" s="36">
        <v>0</v>
      </c>
      <c r="F25" s="36"/>
      <c r="G25" s="36">
        <f t="shared" si="1"/>
        <v>14661038065</v>
      </c>
      <c r="H25" s="6"/>
    </row>
    <row r="26" spans="1:10" x14ac:dyDescent="0.3">
      <c r="A26" s="61" t="s">
        <v>89</v>
      </c>
      <c r="B26" s="16">
        <v>38167195882</v>
      </c>
      <c r="C26" s="16">
        <v>6257726716</v>
      </c>
      <c r="D26" s="16"/>
      <c r="E26" s="16">
        <v>0</v>
      </c>
      <c r="F26" s="16"/>
      <c r="G26" s="16">
        <f t="shared" si="1"/>
        <v>44424922598</v>
      </c>
      <c r="H26" s="6"/>
    </row>
    <row r="27" spans="1:10" x14ac:dyDescent="0.3">
      <c r="A27" s="61" t="s">
        <v>90</v>
      </c>
      <c r="B27" s="16"/>
      <c r="C27" s="16">
        <v>5986412369</v>
      </c>
      <c r="D27" s="16"/>
      <c r="E27" s="16">
        <v>0</v>
      </c>
      <c r="F27" s="16"/>
      <c r="G27" s="16">
        <f t="shared" si="1"/>
        <v>5986412369</v>
      </c>
      <c r="H27" s="6"/>
    </row>
    <row r="28" spans="1:10" x14ac:dyDescent="0.3">
      <c r="A28" s="61" t="s">
        <v>91</v>
      </c>
      <c r="B28" s="16">
        <v>403983243318</v>
      </c>
      <c r="C28" s="16"/>
      <c r="D28" s="16"/>
      <c r="E28" s="16">
        <v>0</v>
      </c>
      <c r="F28" s="16"/>
      <c r="G28" s="16">
        <f t="shared" si="1"/>
        <v>403983243318</v>
      </c>
      <c r="H28" s="6"/>
    </row>
    <row r="29" spans="1:10" x14ac:dyDescent="0.3">
      <c r="A29" s="61" t="s">
        <v>92</v>
      </c>
      <c r="B29" s="16">
        <v>4236052</v>
      </c>
      <c r="C29" s="16"/>
      <c r="D29" s="16"/>
      <c r="E29" s="16">
        <v>0</v>
      </c>
      <c r="F29" s="16"/>
      <c r="G29" s="16">
        <f t="shared" si="1"/>
        <v>4236052</v>
      </c>
      <c r="H29" s="6"/>
    </row>
    <row r="30" spans="1:10" x14ac:dyDescent="0.3">
      <c r="A30" s="61" t="s">
        <v>93</v>
      </c>
      <c r="B30" s="16">
        <v>111494295103</v>
      </c>
      <c r="C30" s="16">
        <v>112801684</v>
      </c>
      <c r="D30" s="16"/>
      <c r="E30" s="16">
        <v>0</v>
      </c>
      <c r="F30" s="16"/>
      <c r="G30" s="16">
        <f t="shared" si="1"/>
        <v>111607096787</v>
      </c>
      <c r="H30" s="6"/>
    </row>
    <row r="31" spans="1:10" s="22" customFormat="1" x14ac:dyDescent="0.3">
      <c r="A31" s="61" t="s">
        <v>94</v>
      </c>
      <c r="B31" s="16">
        <v>14161930873</v>
      </c>
      <c r="C31" s="16">
        <v>187437122</v>
      </c>
      <c r="D31" s="16">
        <v>672448774</v>
      </c>
      <c r="E31" s="16"/>
      <c r="F31" s="16"/>
      <c r="G31" s="16">
        <f t="shared" si="1"/>
        <v>15021816769</v>
      </c>
      <c r="H31" s="6"/>
    </row>
    <row r="32" spans="1:10" x14ac:dyDescent="0.3">
      <c r="A32" s="31" t="s">
        <v>57</v>
      </c>
      <c r="B32" s="34">
        <v>41555313717</v>
      </c>
      <c r="C32" s="34">
        <v>1084019341</v>
      </c>
      <c r="D32" s="34">
        <v>94507799</v>
      </c>
      <c r="E32" s="34">
        <v>0</v>
      </c>
      <c r="F32" s="34"/>
      <c r="G32" s="34">
        <f t="shared" si="1"/>
        <v>42733840857</v>
      </c>
      <c r="H32" s="6"/>
      <c r="J32" s="23">
        <f>+D32-I32</f>
        <v>94507799</v>
      </c>
    </row>
    <row r="33" spans="1:10" x14ac:dyDescent="0.3">
      <c r="A33" s="31" t="s">
        <v>56</v>
      </c>
      <c r="B33" s="34">
        <v>35141579738</v>
      </c>
      <c r="C33" s="34">
        <v>5463041</v>
      </c>
      <c r="D33" s="34">
        <v>0</v>
      </c>
      <c r="E33" s="34">
        <v>0</v>
      </c>
      <c r="F33" s="34"/>
      <c r="G33" s="34">
        <f t="shared" si="1"/>
        <v>35147042779</v>
      </c>
      <c r="H33" s="6"/>
    </row>
    <row r="34" spans="1:10" x14ac:dyDescent="0.3">
      <c r="A34" s="31" t="s">
        <v>55</v>
      </c>
      <c r="B34" s="34">
        <f>+B35+B36+B40</f>
        <v>11439671269</v>
      </c>
      <c r="C34" s="34">
        <f>+C35+C36+C40</f>
        <v>5200000000</v>
      </c>
      <c r="D34" s="34">
        <f t="shared" ref="D34:E34" si="5">+D36+D35+D40</f>
        <v>0</v>
      </c>
      <c r="E34" s="34">
        <f t="shared" si="5"/>
        <v>0</v>
      </c>
      <c r="F34" s="34"/>
      <c r="G34" s="34">
        <f>+G35+G36+G40</f>
        <v>16639671269</v>
      </c>
      <c r="H34" s="6"/>
    </row>
    <row r="35" spans="1:10" x14ac:dyDescent="0.3">
      <c r="A35" s="37" t="s">
        <v>54</v>
      </c>
      <c r="B35" s="18">
        <v>0</v>
      </c>
      <c r="C35" s="18">
        <v>0</v>
      </c>
      <c r="D35" s="18">
        <v>0</v>
      </c>
      <c r="E35" s="18">
        <v>0</v>
      </c>
      <c r="F35" s="18"/>
      <c r="G35" s="18">
        <f t="shared" si="1"/>
        <v>0</v>
      </c>
      <c r="H35" s="6"/>
    </row>
    <row r="36" spans="1:10" x14ac:dyDescent="0.3">
      <c r="A36" s="37" t="s">
        <v>53</v>
      </c>
      <c r="B36" s="18">
        <f>+B37+B38+B39</f>
        <v>11439671269</v>
      </c>
      <c r="C36" s="18">
        <f t="shared" ref="C36:E36" si="6">+C37+C38+C39</f>
        <v>5200000000</v>
      </c>
      <c r="D36" s="18">
        <f t="shared" si="6"/>
        <v>0</v>
      </c>
      <c r="E36" s="18">
        <f t="shared" si="6"/>
        <v>0</v>
      </c>
      <c r="F36" s="18"/>
      <c r="G36" s="18">
        <f t="shared" si="1"/>
        <v>16639671269</v>
      </c>
      <c r="H36" s="6"/>
    </row>
    <row r="37" spans="1:10" x14ac:dyDescent="0.3">
      <c r="A37" s="28" t="s">
        <v>108</v>
      </c>
      <c r="B37" s="18">
        <v>11326540965</v>
      </c>
      <c r="C37" s="18">
        <v>5000000000</v>
      </c>
      <c r="D37" s="18">
        <v>0</v>
      </c>
      <c r="E37" s="18">
        <v>0</v>
      </c>
      <c r="F37" s="18"/>
      <c r="G37" s="18">
        <f t="shared" si="1"/>
        <v>16326540965</v>
      </c>
      <c r="H37" s="6"/>
    </row>
    <row r="38" spans="1:10" x14ac:dyDescent="0.3">
      <c r="A38" s="28" t="s">
        <v>52</v>
      </c>
      <c r="B38" s="18"/>
      <c r="C38" s="18"/>
      <c r="D38" s="18">
        <v>0</v>
      </c>
      <c r="E38" s="18">
        <v>0</v>
      </c>
      <c r="F38" s="18"/>
      <c r="G38" s="18">
        <f t="shared" si="1"/>
        <v>0</v>
      </c>
      <c r="H38" s="6"/>
    </row>
    <row r="39" spans="1:10" x14ac:dyDescent="0.3">
      <c r="A39" s="28" t="s">
        <v>51</v>
      </c>
      <c r="B39" s="18">
        <v>113130304</v>
      </c>
      <c r="C39" s="18">
        <v>200000000</v>
      </c>
      <c r="D39" s="18"/>
      <c r="E39" s="18">
        <v>0</v>
      </c>
      <c r="F39" s="18"/>
      <c r="G39" s="18">
        <f t="shared" si="1"/>
        <v>313130304</v>
      </c>
      <c r="H39" s="6"/>
    </row>
    <row r="40" spans="1:10" ht="15" thickBot="1" x14ac:dyDescent="0.35">
      <c r="A40" s="38" t="s">
        <v>86</v>
      </c>
      <c r="B40" s="18"/>
      <c r="C40" s="18"/>
      <c r="D40" s="18"/>
      <c r="E40" s="18"/>
      <c r="F40" s="18"/>
      <c r="G40" s="18">
        <f t="shared" si="1"/>
        <v>0</v>
      </c>
      <c r="H40" s="6"/>
    </row>
    <row r="41" spans="1:10" ht="15" thickBot="1" x14ac:dyDescent="0.35">
      <c r="A41" s="30" t="s">
        <v>50</v>
      </c>
      <c r="B41" s="3">
        <f>+B42+B46+B51+B52+B53</f>
        <v>1638210385912.6699</v>
      </c>
      <c r="C41" s="3">
        <f t="shared" ref="C41:E41" si="7">+C42+C46+C51+C52+C53</f>
        <v>50112540338</v>
      </c>
      <c r="D41" s="3">
        <f t="shared" si="7"/>
        <v>687509949994</v>
      </c>
      <c r="E41" s="3">
        <f t="shared" si="7"/>
        <v>0</v>
      </c>
      <c r="F41" s="3"/>
      <c r="G41" s="3">
        <f t="shared" si="1"/>
        <v>2375832876244.6699</v>
      </c>
      <c r="H41" s="6"/>
    </row>
    <row r="42" spans="1:10" x14ac:dyDescent="0.3">
      <c r="A42" s="31" t="s">
        <v>49</v>
      </c>
      <c r="B42" s="24">
        <f>+B43+B44+B45</f>
        <v>1207412166903</v>
      </c>
      <c r="C42" s="24">
        <f t="shared" ref="C42:E42" si="8">+C43+C44+C45</f>
        <v>50008283421</v>
      </c>
      <c r="D42" s="24">
        <f t="shared" si="8"/>
        <v>6417800424</v>
      </c>
      <c r="E42" s="24">
        <f t="shared" si="8"/>
        <v>0</v>
      </c>
      <c r="F42" s="24"/>
      <c r="G42" s="24">
        <f t="shared" si="1"/>
        <v>1263838250748</v>
      </c>
      <c r="H42" s="6"/>
    </row>
    <row r="43" spans="1:10" x14ac:dyDescent="0.3">
      <c r="A43" s="39" t="s">
        <v>98</v>
      </c>
      <c r="B43" s="58">
        <v>1113060716387</v>
      </c>
      <c r="C43" s="58">
        <v>41177382742</v>
      </c>
      <c r="D43" s="58">
        <v>5913952956</v>
      </c>
      <c r="E43" s="16">
        <v>0</v>
      </c>
      <c r="F43" s="16"/>
      <c r="G43" s="16">
        <f t="shared" si="1"/>
        <v>1160152052085</v>
      </c>
      <c r="H43" s="6"/>
      <c r="I43" s="6"/>
      <c r="J43" s="6"/>
    </row>
    <row r="44" spans="1:10" x14ac:dyDescent="0.3">
      <c r="A44" s="39" t="s">
        <v>48</v>
      </c>
      <c r="B44" s="58">
        <v>94350601890</v>
      </c>
      <c r="C44" s="58">
        <v>8830900679</v>
      </c>
      <c r="D44" s="58">
        <v>503728157</v>
      </c>
      <c r="E44" s="16">
        <v>0</v>
      </c>
      <c r="F44" s="16"/>
      <c r="G44" s="16">
        <f t="shared" si="1"/>
        <v>103685230726</v>
      </c>
      <c r="H44" s="6"/>
      <c r="I44" s="6"/>
      <c r="J44" s="6"/>
    </row>
    <row r="45" spans="1:10" x14ac:dyDescent="0.3">
      <c r="A45" s="39" t="s">
        <v>47</v>
      </c>
      <c r="B45" s="58">
        <f>848626</f>
        <v>848626</v>
      </c>
      <c r="C45" s="58">
        <v>0</v>
      </c>
      <c r="D45" s="58">
        <v>119311</v>
      </c>
      <c r="E45" s="16">
        <v>0</v>
      </c>
      <c r="F45" s="16"/>
      <c r="G45" s="16">
        <f t="shared" si="1"/>
        <v>967937</v>
      </c>
      <c r="H45" s="6"/>
      <c r="I45" s="6"/>
      <c r="J45" s="6"/>
    </row>
    <row r="46" spans="1:10" x14ac:dyDescent="0.3">
      <c r="A46" s="31" t="s">
        <v>46</v>
      </c>
      <c r="B46" s="59">
        <f>SUM(B47:B50)</f>
        <v>4271422234.6700001</v>
      </c>
      <c r="C46" s="59">
        <f t="shared" ref="C46:E46" si="9">SUM(C47:C50)</f>
        <v>0</v>
      </c>
      <c r="D46" s="59">
        <f>SUM(D47:D50)</f>
        <v>0</v>
      </c>
      <c r="E46" s="24">
        <f t="shared" si="9"/>
        <v>0</v>
      </c>
      <c r="F46" s="24"/>
      <c r="G46" s="24">
        <f t="shared" si="1"/>
        <v>4271422234.6700001</v>
      </c>
      <c r="H46" s="6"/>
      <c r="J46" s="6"/>
    </row>
    <row r="47" spans="1:10" x14ac:dyDescent="0.3">
      <c r="A47" s="39" t="s">
        <v>84</v>
      </c>
      <c r="B47" s="60">
        <f>861904593+1017123287.67</f>
        <v>1879027880.6700001</v>
      </c>
      <c r="C47" s="60">
        <v>0</v>
      </c>
      <c r="D47" s="60">
        <v>0</v>
      </c>
      <c r="E47" s="36">
        <v>0</v>
      </c>
      <c r="F47" s="36"/>
      <c r="G47" s="36">
        <f t="shared" si="1"/>
        <v>1879027880.6700001</v>
      </c>
      <c r="H47" s="6"/>
    </row>
    <row r="48" spans="1:10" x14ac:dyDescent="0.3">
      <c r="A48" s="39" t="s">
        <v>85</v>
      </c>
      <c r="B48" s="58">
        <f>2392394354</f>
        <v>2392394354</v>
      </c>
      <c r="C48" s="58">
        <v>0</v>
      </c>
      <c r="D48" s="58">
        <v>0</v>
      </c>
      <c r="E48" s="16">
        <v>0</v>
      </c>
      <c r="F48" s="16"/>
      <c r="G48" s="16">
        <f t="shared" si="1"/>
        <v>2392394354</v>
      </c>
      <c r="H48" s="6"/>
    </row>
    <row r="49" spans="1:8" x14ac:dyDescent="0.3">
      <c r="A49" s="39" t="s">
        <v>45</v>
      </c>
      <c r="B49" s="58">
        <v>0</v>
      </c>
      <c r="C49" s="58">
        <v>0</v>
      </c>
      <c r="D49" s="58">
        <v>0</v>
      </c>
      <c r="E49" s="16">
        <v>0</v>
      </c>
      <c r="F49" s="16"/>
      <c r="G49" s="16">
        <f t="shared" si="1"/>
        <v>0</v>
      </c>
      <c r="H49" s="6"/>
    </row>
    <row r="50" spans="1:8" x14ac:dyDescent="0.3">
      <c r="A50" s="40" t="s">
        <v>82</v>
      </c>
      <c r="B50" s="16">
        <v>0</v>
      </c>
      <c r="C50" s="16">
        <v>0</v>
      </c>
      <c r="D50" s="16">
        <v>0</v>
      </c>
      <c r="E50" s="16">
        <v>0</v>
      </c>
      <c r="F50" s="16"/>
      <c r="G50" s="16">
        <f t="shared" si="1"/>
        <v>0</v>
      </c>
      <c r="H50" s="6"/>
    </row>
    <row r="51" spans="1:8" x14ac:dyDescent="0.3">
      <c r="A51" s="31" t="s">
        <v>44</v>
      </c>
      <c r="B51" s="34">
        <v>3139837436</v>
      </c>
      <c r="C51" s="34"/>
      <c r="D51" s="34">
        <v>681078705581</v>
      </c>
      <c r="E51" s="34">
        <v>0</v>
      </c>
      <c r="F51" s="34"/>
      <c r="G51" s="34">
        <f t="shared" ref="G51:G74" si="10">+B51+C51+D51</f>
        <v>684218543017</v>
      </c>
      <c r="H51" s="6"/>
    </row>
    <row r="52" spans="1:8" x14ac:dyDescent="0.3">
      <c r="A52" s="31" t="s">
        <v>43</v>
      </c>
      <c r="B52" s="24">
        <v>76639500</v>
      </c>
      <c r="C52" s="24">
        <v>104256917</v>
      </c>
      <c r="D52" s="24">
        <v>9896236</v>
      </c>
      <c r="E52" s="24">
        <v>0</v>
      </c>
      <c r="F52" s="24"/>
      <c r="G52" s="24">
        <f t="shared" si="10"/>
        <v>190792653</v>
      </c>
      <c r="H52" s="6"/>
    </row>
    <row r="53" spans="1:8" x14ac:dyDescent="0.3">
      <c r="A53" s="31" t="s">
        <v>42</v>
      </c>
      <c r="B53" s="24">
        <f>+B54+B62+B66</f>
        <v>423310319839</v>
      </c>
      <c r="C53" s="24">
        <f>+C54+C62+C66</f>
        <v>0</v>
      </c>
      <c r="D53" s="24">
        <f>+D54+D62+D66</f>
        <v>3547753</v>
      </c>
      <c r="E53" s="24">
        <f>+E54+E62+E66</f>
        <v>0</v>
      </c>
      <c r="F53" s="24"/>
      <c r="G53" s="24">
        <f t="shared" si="10"/>
        <v>423313867592</v>
      </c>
      <c r="H53" s="6"/>
    </row>
    <row r="54" spans="1:8" x14ac:dyDescent="0.3">
      <c r="A54" s="31" t="s">
        <v>32</v>
      </c>
      <c r="B54" s="18">
        <f>SUM(B55:B61)</f>
        <v>80457102260</v>
      </c>
      <c r="C54" s="18">
        <f>SUM(C55:C61)</f>
        <v>0</v>
      </c>
      <c r="D54" s="18">
        <f>SUM(D55:D61)</f>
        <v>3547753</v>
      </c>
      <c r="E54" s="18">
        <f>SUM(E55:E61)</f>
        <v>0</v>
      </c>
      <c r="F54" s="18">
        <f>SUM(F55:F61)</f>
        <v>0</v>
      </c>
      <c r="G54" s="18">
        <f t="shared" si="10"/>
        <v>80460650013</v>
      </c>
      <c r="H54" s="6"/>
    </row>
    <row r="55" spans="1:8" x14ac:dyDescent="0.3">
      <c r="A55" s="41" t="s">
        <v>105</v>
      </c>
      <c r="B55" s="16">
        <v>156781355</v>
      </c>
      <c r="C55" s="16"/>
      <c r="D55" s="16"/>
      <c r="E55" s="16"/>
      <c r="F55" s="16"/>
      <c r="G55" s="16">
        <f t="shared" si="10"/>
        <v>156781355</v>
      </c>
      <c r="H55" s="6"/>
    </row>
    <row r="56" spans="1:8" x14ac:dyDescent="0.3">
      <c r="A56" s="41" t="s">
        <v>99</v>
      </c>
      <c r="B56" s="16">
        <v>17230231839</v>
      </c>
      <c r="C56" s="16">
        <v>0</v>
      </c>
      <c r="D56" s="16">
        <v>3547753</v>
      </c>
      <c r="E56" s="16"/>
      <c r="F56" s="16"/>
      <c r="G56" s="16">
        <f t="shared" si="10"/>
        <v>17233779592</v>
      </c>
      <c r="H56" s="6"/>
    </row>
    <row r="57" spans="1:8" x14ac:dyDescent="0.3">
      <c r="A57" s="41" t="s">
        <v>100</v>
      </c>
      <c r="B57" s="16">
        <v>58938759580</v>
      </c>
      <c r="C57" s="16"/>
      <c r="D57" s="16"/>
      <c r="E57" s="16"/>
      <c r="F57" s="16"/>
      <c r="G57" s="16">
        <f t="shared" si="10"/>
        <v>58938759580</v>
      </c>
      <c r="H57" s="6"/>
    </row>
    <row r="58" spans="1:8" x14ac:dyDescent="0.3">
      <c r="A58" s="41" t="s">
        <v>101</v>
      </c>
      <c r="B58" s="16">
        <v>40000000</v>
      </c>
      <c r="C58" s="16"/>
      <c r="D58" s="16"/>
      <c r="E58" s="16"/>
      <c r="F58" s="16"/>
      <c r="G58" s="16">
        <f t="shared" si="10"/>
        <v>40000000</v>
      </c>
      <c r="H58" s="6"/>
    </row>
    <row r="59" spans="1:8" x14ac:dyDescent="0.3">
      <c r="A59" s="41" t="s">
        <v>102</v>
      </c>
      <c r="B59" s="16">
        <v>2293377259</v>
      </c>
      <c r="C59" s="16"/>
      <c r="D59" s="16"/>
      <c r="E59" s="16"/>
      <c r="F59" s="16"/>
      <c r="G59" s="16">
        <f t="shared" si="10"/>
        <v>2293377259</v>
      </c>
      <c r="H59" s="6"/>
    </row>
    <row r="60" spans="1:8" x14ac:dyDescent="0.3">
      <c r="A60" s="41" t="s">
        <v>103</v>
      </c>
      <c r="B60" s="16">
        <v>0</v>
      </c>
      <c r="C60" s="16"/>
      <c r="D60" s="16"/>
      <c r="E60" s="16">
        <v>0</v>
      </c>
      <c r="F60" s="16"/>
      <c r="G60" s="16">
        <f t="shared" si="10"/>
        <v>0</v>
      </c>
      <c r="H60" s="6"/>
    </row>
    <row r="61" spans="1:8" x14ac:dyDescent="0.3">
      <c r="A61" s="41" t="s">
        <v>104</v>
      </c>
      <c r="B61" s="16">
        <f>1537952227+260000000</f>
        <v>1797952227</v>
      </c>
      <c r="C61" s="16">
        <v>0</v>
      </c>
      <c r="D61" s="16"/>
      <c r="E61" s="16">
        <v>0</v>
      </c>
      <c r="F61" s="16"/>
      <c r="G61" s="16">
        <f t="shared" si="10"/>
        <v>1797952227</v>
      </c>
      <c r="H61" s="6"/>
    </row>
    <row r="62" spans="1:8" x14ac:dyDescent="0.3">
      <c r="A62" s="31" t="s">
        <v>31</v>
      </c>
      <c r="B62" s="18">
        <f>+B63+B64+B65</f>
        <v>342853217579</v>
      </c>
      <c r="C62" s="18">
        <f t="shared" ref="C62:E62" si="11">+C63+C64+C65</f>
        <v>0</v>
      </c>
      <c r="D62" s="18">
        <f t="shared" si="11"/>
        <v>0</v>
      </c>
      <c r="E62" s="18">
        <f t="shared" si="11"/>
        <v>0</v>
      </c>
      <c r="F62" s="18"/>
      <c r="G62" s="18">
        <f t="shared" si="10"/>
        <v>342853217579</v>
      </c>
      <c r="H62" s="6"/>
    </row>
    <row r="63" spans="1:8" x14ac:dyDescent="0.3">
      <c r="A63" s="39" t="s">
        <v>41</v>
      </c>
      <c r="B63" s="16">
        <v>225358062355</v>
      </c>
      <c r="C63" s="16">
        <v>0</v>
      </c>
      <c r="D63" s="16">
        <v>0</v>
      </c>
      <c r="E63" s="16">
        <v>0</v>
      </c>
      <c r="F63" s="16"/>
      <c r="G63" s="16">
        <f t="shared" si="10"/>
        <v>225358062355</v>
      </c>
      <c r="H63" s="6"/>
    </row>
    <row r="64" spans="1:8" x14ac:dyDescent="0.3">
      <c r="A64" s="39" t="s">
        <v>83</v>
      </c>
      <c r="B64" s="16">
        <v>27791532662</v>
      </c>
      <c r="C64" s="16">
        <v>0</v>
      </c>
      <c r="D64" s="16">
        <v>0</v>
      </c>
      <c r="E64" s="16">
        <v>0</v>
      </c>
      <c r="F64" s="16"/>
      <c r="G64" s="16">
        <f t="shared" si="10"/>
        <v>27791532662</v>
      </c>
      <c r="H64" s="6"/>
    </row>
    <row r="65" spans="1:10" x14ac:dyDescent="0.3">
      <c r="A65" s="39" t="s">
        <v>40</v>
      </c>
      <c r="B65" s="16">
        <v>89703622562</v>
      </c>
      <c r="C65" s="16">
        <v>0</v>
      </c>
      <c r="D65" s="16"/>
      <c r="E65" s="16">
        <v>0</v>
      </c>
      <c r="F65" s="16"/>
      <c r="G65" s="16">
        <f t="shared" si="10"/>
        <v>89703622562</v>
      </c>
      <c r="H65" s="6"/>
    </row>
    <row r="66" spans="1:10" ht="15" thickBot="1" x14ac:dyDescent="0.35">
      <c r="A66" s="42" t="s">
        <v>28</v>
      </c>
      <c r="B66" s="16">
        <v>0</v>
      </c>
      <c r="C66" s="16">
        <v>0</v>
      </c>
      <c r="D66" s="16">
        <v>0</v>
      </c>
      <c r="E66" s="16">
        <v>0</v>
      </c>
      <c r="F66" s="16"/>
      <c r="G66" s="16">
        <f t="shared" si="10"/>
        <v>0</v>
      </c>
      <c r="H66" s="6"/>
    </row>
    <row r="67" spans="1:10" ht="15" thickBot="1" x14ac:dyDescent="0.35">
      <c r="A67" s="30" t="s">
        <v>39</v>
      </c>
      <c r="B67" s="3">
        <f>+B19-B41</f>
        <v>182265839119.33008</v>
      </c>
      <c r="C67" s="3">
        <f>+C19-C41</f>
        <v>6700376946</v>
      </c>
      <c r="D67" s="3">
        <f>+D19-D41</f>
        <v>-269513384497</v>
      </c>
      <c r="E67" s="3">
        <f>+E19-E41</f>
        <v>0</v>
      </c>
      <c r="F67" s="3"/>
      <c r="G67" s="3">
        <f t="shared" si="10"/>
        <v>-80547168431.669922</v>
      </c>
      <c r="H67" s="6"/>
      <c r="I67" s="6"/>
      <c r="J67" s="6"/>
    </row>
    <row r="68" spans="1:10" ht="15" thickBot="1" x14ac:dyDescent="0.35">
      <c r="A68" s="30" t="s">
        <v>38</v>
      </c>
      <c r="B68" s="3">
        <f>+B70+B69+B77</f>
        <v>6084227120</v>
      </c>
      <c r="C68" s="3">
        <f>+C70+C69+C77</f>
        <v>7940796399</v>
      </c>
      <c r="D68" s="3">
        <f>+D70+D69+D77</f>
        <v>0</v>
      </c>
      <c r="E68" s="3">
        <f>+E70+E69+E77</f>
        <v>0</v>
      </c>
      <c r="F68" s="3"/>
      <c r="G68" s="3">
        <f t="shared" si="10"/>
        <v>14025023519</v>
      </c>
      <c r="H68" s="6"/>
    </row>
    <row r="69" spans="1:10" x14ac:dyDescent="0.3">
      <c r="A69" s="31" t="s">
        <v>37</v>
      </c>
      <c r="B69" s="18">
        <v>0</v>
      </c>
      <c r="C69" s="18">
        <v>0</v>
      </c>
      <c r="D69" s="18">
        <v>0</v>
      </c>
      <c r="E69" s="18">
        <v>0</v>
      </c>
      <c r="F69" s="18"/>
      <c r="G69" s="18">
        <f t="shared" si="10"/>
        <v>0</v>
      </c>
      <c r="H69" s="6"/>
    </row>
    <row r="70" spans="1:10" x14ac:dyDescent="0.3">
      <c r="A70" s="31" t="s">
        <v>36</v>
      </c>
      <c r="B70" s="18">
        <f>+B71+B72+B76</f>
        <v>6044401455</v>
      </c>
      <c r="C70" s="18">
        <f>+C71+C72+C76</f>
        <v>7286615910</v>
      </c>
      <c r="D70" s="18">
        <f>+D71+D72+D76</f>
        <v>0</v>
      </c>
      <c r="E70" s="18">
        <f>+E71+E72+E76</f>
        <v>0</v>
      </c>
      <c r="F70" s="18"/>
      <c r="G70" s="18">
        <f t="shared" si="10"/>
        <v>13331017365</v>
      </c>
      <c r="H70" s="6"/>
    </row>
    <row r="71" spans="1:10" x14ac:dyDescent="0.3">
      <c r="A71" s="39" t="s">
        <v>32</v>
      </c>
      <c r="B71" s="18">
        <v>0</v>
      </c>
      <c r="C71" s="18">
        <v>0</v>
      </c>
      <c r="D71" s="18">
        <v>0</v>
      </c>
      <c r="E71" s="18">
        <v>0</v>
      </c>
      <c r="F71" s="18"/>
      <c r="G71" s="18">
        <f t="shared" si="10"/>
        <v>0</v>
      </c>
      <c r="H71" s="6"/>
    </row>
    <row r="72" spans="1:10" x14ac:dyDescent="0.3">
      <c r="A72" s="39" t="s">
        <v>31</v>
      </c>
      <c r="B72" s="18">
        <f>+B73+B74+B75</f>
        <v>6044401455</v>
      </c>
      <c r="C72" s="18">
        <f>+C73+C74+C75</f>
        <v>7286615910</v>
      </c>
      <c r="D72" s="18">
        <f>+D73+D74</f>
        <v>0</v>
      </c>
      <c r="E72" s="18">
        <f>+E73+E74</f>
        <v>0</v>
      </c>
      <c r="F72" s="18"/>
      <c r="G72" s="18">
        <f t="shared" si="10"/>
        <v>13331017365</v>
      </c>
      <c r="H72" s="6"/>
    </row>
    <row r="73" spans="1:10" x14ac:dyDescent="0.3">
      <c r="A73" s="41" t="s">
        <v>95</v>
      </c>
      <c r="B73" s="16">
        <v>6044401455</v>
      </c>
      <c r="C73" s="16">
        <v>0</v>
      </c>
      <c r="D73" s="18">
        <v>0</v>
      </c>
      <c r="E73" s="18">
        <v>0</v>
      </c>
      <c r="F73" s="18"/>
      <c r="G73" s="18">
        <f t="shared" si="10"/>
        <v>6044401455</v>
      </c>
      <c r="H73" s="6"/>
    </row>
    <row r="74" spans="1:10" x14ac:dyDescent="0.3">
      <c r="A74" s="41" t="s">
        <v>96</v>
      </c>
      <c r="B74" s="16">
        <v>0</v>
      </c>
      <c r="C74" s="16">
        <v>7108615910</v>
      </c>
      <c r="D74" s="18">
        <v>0</v>
      </c>
      <c r="E74" s="18">
        <v>0</v>
      </c>
      <c r="F74" s="18"/>
      <c r="G74" s="18">
        <f t="shared" si="10"/>
        <v>7108615910</v>
      </c>
      <c r="H74" s="6"/>
    </row>
    <row r="75" spans="1:10" x14ac:dyDescent="0.3">
      <c r="A75" s="41" t="s">
        <v>97</v>
      </c>
      <c r="B75" s="16"/>
      <c r="C75" s="16">
        <v>178000000</v>
      </c>
      <c r="D75" s="18"/>
      <c r="E75" s="18"/>
      <c r="F75" s="18"/>
      <c r="G75" s="18"/>
      <c r="H75" s="6"/>
    </row>
    <row r="76" spans="1:10" x14ac:dyDescent="0.3">
      <c r="A76" s="42" t="s">
        <v>28</v>
      </c>
      <c r="B76" s="18">
        <v>0</v>
      </c>
      <c r="C76" s="18">
        <v>0</v>
      </c>
      <c r="D76" s="18">
        <v>0</v>
      </c>
      <c r="E76" s="18">
        <v>0</v>
      </c>
      <c r="F76" s="18"/>
      <c r="G76" s="18">
        <f t="shared" ref="G76:G108" si="12">+B76+C76+D76</f>
        <v>0</v>
      </c>
      <c r="H76" s="6"/>
    </row>
    <row r="77" spans="1:10" ht="15" thickBot="1" x14ac:dyDescent="0.35">
      <c r="A77" s="31" t="s">
        <v>18</v>
      </c>
      <c r="B77" s="43">
        <v>39825665</v>
      </c>
      <c r="C77" s="43">
        <v>654180489</v>
      </c>
      <c r="D77" s="43">
        <v>0</v>
      </c>
      <c r="E77" s="43">
        <v>0</v>
      </c>
      <c r="F77" s="43"/>
      <c r="G77" s="43">
        <f t="shared" si="12"/>
        <v>694006154</v>
      </c>
      <c r="H77" s="6"/>
    </row>
    <row r="78" spans="1:10" ht="15" thickBot="1" x14ac:dyDescent="0.35">
      <c r="A78" s="30" t="s">
        <v>35</v>
      </c>
      <c r="B78" s="3">
        <f>+B79+B80+B86</f>
        <v>8882443387.6199989</v>
      </c>
      <c r="C78" s="3">
        <f t="shared" ref="C78:E78" si="13">+C79+C80+C86</f>
        <v>15751777476</v>
      </c>
      <c r="D78" s="3">
        <f t="shared" si="13"/>
        <v>37188499</v>
      </c>
      <c r="E78" s="3">
        <f t="shared" si="13"/>
        <v>0</v>
      </c>
      <c r="F78" s="3"/>
      <c r="G78" s="3">
        <f t="shared" si="12"/>
        <v>24671409362.619999</v>
      </c>
      <c r="H78" s="6"/>
    </row>
    <row r="79" spans="1:10" x14ac:dyDescent="0.3">
      <c r="A79" s="31" t="s">
        <v>34</v>
      </c>
      <c r="B79" s="32">
        <v>2984805106</v>
      </c>
      <c r="C79" s="32">
        <v>15714183476</v>
      </c>
      <c r="D79" s="32">
        <v>37188499</v>
      </c>
      <c r="E79" s="32">
        <v>0</v>
      </c>
      <c r="F79" s="32"/>
      <c r="G79" s="32">
        <f t="shared" si="12"/>
        <v>18736177081</v>
      </c>
      <c r="H79" s="6"/>
      <c r="I79" s="6"/>
    </row>
    <row r="80" spans="1:10" x14ac:dyDescent="0.3">
      <c r="A80" s="31" t="s">
        <v>33</v>
      </c>
      <c r="B80" s="24">
        <f>+B81+B82+B85</f>
        <v>5867638281.6199999</v>
      </c>
      <c r="C80" s="24">
        <f t="shared" ref="C80:E80" si="14">+C81+C82+C85</f>
        <v>0</v>
      </c>
      <c r="D80" s="24">
        <f t="shared" si="14"/>
        <v>0</v>
      </c>
      <c r="E80" s="24">
        <f t="shared" si="14"/>
        <v>0</v>
      </c>
      <c r="F80" s="24"/>
      <c r="G80" s="24">
        <f t="shared" si="12"/>
        <v>5867638281.6199999</v>
      </c>
      <c r="H80" s="6"/>
    </row>
    <row r="81" spans="1:9" x14ac:dyDescent="0.3">
      <c r="A81" s="39" t="s">
        <v>32</v>
      </c>
      <c r="B81" s="16">
        <v>387903125</v>
      </c>
      <c r="C81" s="16">
        <v>0</v>
      </c>
      <c r="D81" s="16">
        <v>0</v>
      </c>
      <c r="E81" s="16">
        <v>0</v>
      </c>
      <c r="F81" s="16"/>
      <c r="G81" s="16">
        <f t="shared" si="12"/>
        <v>387903125</v>
      </c>
      <c r="H81" s="6"/>
    </row>
    <row r="82" spans="1:9" x14ac:dyDescent="0.3">
      <c r="A82" s="39" t="s">
        <v>31</v>
      </c>
      <c r="B82" s="16">
        <f>+B83+B84</f>
        <v>5479735156.6199999</v>
      </c>
      <c r="C82" s="16">
        <f t="shared" ref="C82:F82" si="15">+C83+C84</f>
        <v>0</v>
      </c>
      <c r="D82" s="16">
        <f t="shared" si="15"/>
        <v>0</v>
      </c>
      <c r="E82" s="16">
        <f t="shared" si="15"/>
        <v>0</v>
      </c>
      <c r="F82" s="16">
        <f t="shared" si="15"/>
        <v>0</v>
      </c>
      <c r="G82" s="16">
        <f t="shared" si="12"/>
        <v>5479735156.6199999</v>
      </c>
      <c r="H82" s="6"/>
    </row>
    <row r="83" spans="1:9" x14ac:dyDescent="0.3">
      <c r="A83" s="39" t="s">
        <v>30</v>
      </c>
      <c r="B83" s="16">
        <v>2114143106.6199999</v>
      </c>
      <c r="C83" s="16">
        <v>0</v>
      </c>
      <c r="D83" s="16">
        <v>0</v>
      </c>
      <c r="E83" s="16">
        <v>0</v>
      </c>
      <c r="F83" s="16"/>
      <c r="G83" s="16">
        <f t="shared" si="12"/>
        <v>2114143106.6199999</v>
      </c>
      <c r="H83" s="6"/>
    </row>
    <row r="84" spans="1:9" x14ac:dyDescent="0.3">
      <c r="A84" s="39" t="s">
        <v>29</v>
      </c>
      <c r="B84" s="16">
        <v>3365592050</v>
      </c>
      <c r="C84" s="16">
        <v>0</v>
      </c>
      <c r="D84" s="16">
        <v>0</v>
      </c>
      <c r="E84" s="16">
        <v>0</v>
      </c>
      <c r="F84" s="16"/>
      <c r="G84" s="16">
        <f t="shared" si="12"/>
        <v>3365592050</v>
      </c>
      <c r="H84" s="6"/>
    </row>
    <row r="85" spans="1:9" x14ac:dyDescent="0.3">
      <c r="A85" s="39" t="s">
        <v>28</v>
      </c>
      <c r="B85" s="16">
        <v>0</v>
      </c>
      <c r="C85" s="16">
        <v>0</v>
      </c>
      <c r="D85" s="16">
        <v>0</v>
      </c>
      <c r="E85" s="16">
        <v>0</v>
      </c>
      <c r="F85" s="16"/>
      <c r="G85" s="16">
        <f t="shared" si="12"/>
        <v>0</v>
      </c>
      <c r="H85" s="6"/>
    </row>
    <row r="86" spans="1:9" ht="15" thickBot="1" x14ac:dyDescent="0.35">
      <c r="A86" s="31" t="s">
        <v>27</v>
      </c>
      <c r="B86" s="18">
        <v>30000000</v>
      </c>
      <c r="C86" s="18">
        <v>37594000</v>
      </c>
      <c r="D86" s="18">
        <v>0</v>
      </c>
      <c r="E86" s="18">
        <v>0</v>
      </c>
      <c r="F86" s="18"/>
      <c r="G86" s="18">
        <f t="shared" si="12"/>
        <v>67594000</v>
      </c>
      <c r="H86" s="6"/>
    </row>
    <row r="87" spans="1:9" ht="15" thickBot="1" x14ac:dyDescent="0.35">
      <c r="A87" s="30" t="s">
        <v>26</v>
      </c>
      <c r="B87" s="3">
        <f>+B68+B19</f>
        <v>1826560452152</v>
      </c>
      <c r="C87" s="3">
        <f>+C68+C19</f>
        <v>64753713683</v>
      </c>
      <c r="D87" s="3">
        <f>+D68+D19</f>
        <v>417996565497</v>
      </c>
      <c r="E87" s="3">
        <f>+E68+E19</f>
        <v>0</v>
      </c>
      <c r="F87" s="3"/>
      <c r="G87" s="3">
        <f t="shared" si="12"/>
        <v>2309310731332</v>
      </c>
      <c r="H87" s="6"/>
      <c r="I87" s="6"/>
    </row>
    <row r="88" spans="1:9" ht="15" thickBot="1" x14ac:dyDescent="0.35">
      <c r="A88" s="30" t="s">
        <v>25</v>
      </c>
      <c r="B88" s="3">
        <f>+B41+B78</f>
        <v>1647092829300.29</v>
      </c>
      <c r="C88" s="3">
        <f t="shared" ref="C88:D88" si="16">+C41+C78</f>
        <v>65864317814</v>
      </c>
      <c r="D88" s="3">
        <f t="shared" si="16"/>
        <v>687547138493</v>
      </c>
      <c r="E88" s="3">
        <f>+E41+E78</f>
        <v>0</v>
      </c>
      <c r="F88" s="3"/>
      <c r="G88" s="3">
        <f t="shared" si="12"/>
        <v>2400504285607.29</v>
      </c>
      <c r="H88" s="25"/>
      <c r="I88" s="6"/>
    </row>
    <row r="89" spans="1:9" ht="15" thickBot="1" x14ac:dyDescent="0.35">
      <c r="A89" s="30" t="s">
        <v>24</v>
      </c>
      <c r="B89" s="3">
        <f>+B88-B48</f>
        <v>1644700434946.29</v>
      </c>
      <c r="C89" s="3">
        <f>+C88-C47</f>
        <v>65864317814</v>
      </c>
      <c r="D89" s="3">
        <f>+D88-D47</f>
        <v>687547138493</v>
      </c>
      <c r="E89" s="3">
        <f>+E88-E47</f>
        <v>0</v>
      </c>
      <c r="F89" s="3"/>
      <c r="G89" s="3">
        <f t="shared" si="12"/>
        <v>2398111891253.29</v>
      </c>
      <c r="H89" s="6"/>
      <c r="I89" s="6"/>
    </row>
    <row r="90" spans="1:9" ht="15" thickBot="1" x14ac:dyDescent="0.35">
      <c r="A90" s="30" t="s">
        <v>23</v>
      </c>
      <c r="B90" s="3">
        <f>+B87-B88</f>
        <v>179467622851.70996</v>
      </c>
      <c r="C90" s="3">
        <f t="shared" ref="C90:E90" si="17">+C87-C88</f>
        <v>-1110604131</v>
      </c>
      <c r="D90" s="3">
        <f t="shared" si="17"/>
        <v>-269550572996</v>
      </c>
      <c r="E90" s="3">
        <f t="shared" si="17"/>
        <v>0</v>
      </c>
      <c r="F90" s="3"/>
      <c r="G90" s="3">
        <f t="shared" si="12"/>
        <v>-91193554275.290039</v>
      </c>
      <c r="H90" s="6"/>
      <c r="I90" s="6"/>
    </row>
    <row r="91" spans="1:9" ht="15" thickBot="1" x14ac:dyDescent="0.35">
      <c r="A91" s="28"/>
      <c r="B91" s="62"/>
      <c r="C91" s="62"/>
      <c r="D91" s="62"/>
      <c r="E91" s="62"/>
      <c r="F91" s="62"/>
      <c r="G91" s="63">
        <f t="shared" si="12"/>
        <v>0</v>
      </c>
    </row>
    <row r="92" spans="1:9" ht="15" thickBot="1" x14ac:dyDescent="0.35">
      <c r="A92" s="44" t="s">
        <v>22</v>
      </c>
      <c r="B92" s="3">
        <v>35381945701</v>
      </c>
      <c r="C92" s="3">
        <v>23736996482</v>
      </c>
      <c r="D92" s="3">
        <v>276105000000</v>
      </c>
      <c r="E92" s="3">
        <v>0</v>
      </c>
      <c r="F92" s="3"/>
      <c r="G92" s="3">
        <f t="shared" si="12"/>
        <v>335223942183</v>
      </c>
      <c r="H92" s="23"/>
      <c r="I92" s="6"/>
    </row>
    <row r="93" spans="1:9" ht="15" thickBot="1" x14ac:dyDescent="0.35">
      <c r="A93" s="44" t="s">
        <v>21</v>
      </c>
      <c r="B93" s="45">
        <f>332720015222+14926961</f>
        <v>332734942183</v>
      </c>
      <c r="C93" s="45">
        <v>2489000000</v>
      </c>
      <c r="D93" s="45">
        <v>0</v>
      </c>
      <c r="E93" s="45">
        <v>0</v>
      </c>
      <c r="F93" s="45"/>
      <c r="G93" s="45">
        <f t="shared" si="12"/>
        <v>335223942183</v>
      </c>
      <c r="H93" s="23">
        <f>+G93-G92</f>
        <v>0</v>
      </c>
      <c r="I93" s="6"/>
    </row>
    <row r="94" spans="1:9" ht="15" thickBot="1" x14ac:dyDescent="0.35">
      <c r="A94" s="30" t="s">
        <v>20</v>
      </c>
      <c r="B94" s="45">
        <f>+B87-B89</f>
        <v>181860017205.70996</v>
      </c>
      <c r="C94" s="45">
        <f t="shared" ref="C94:E94" si="18">+C87-C89</f>
        <v>-1110604131</v>
      </c>
      <c r="D94" s="45">
        <f t="shared" si="18"/>
        <v>-269550572996</v>
      </c>
      <c r="E94" s="45">
        <f t="shared" si="18"/>
        <v>0</v>
      </c>
      <c r="F94" s="45"/>
      <c r="G94" s="45">
        <f t="shared" si="12"/>
        <v>-88801159921.290039</v>
      </c>
      <c r="I94" s="6"/>
    </row>
    <row r="95" spans="1:9" ht="15" thickBot="1" x14ac:dyDescent="0.35">
      <c r="A95" s="28"/>
      <c r="B95" s="62"/>
      <c r="C95" s="62"/>
      <c r="D95" s="62"/>
      <c r="E95" s="62"/>
      <c r="F95" s="62"/>
      <c r="G95" s="63">
        <f t="shared" si="12"/>
        <v>0</v>
      </c>
    </row>
    <row r="96" spans="1:9" ht="15" thickBot="1" x14ac:dyDescent="0.35">
      <c r="A96" s="30" t="s">
        <v>19</v>
      </c>
      <c r="B96" s="3">
        <f>+B90+B92-B93</f>
        <v>-117885373630.29004</v>
      </c>
      <c r="C96" s="3">
        <f t="shared" ref="C96:E96" si="19">+C90+C92-C93</f>
        <v>20137392351</v>
      </c>
      <c r="D96" s="3">
        <f t="shared" si="19"/>
        <v>6554427004</v>
      </c>
      <c r="E96" s="3">
        <f t="shared" si="19"/>
        <v>0</v>
      </c>
      <c r="F96" s="3"/>
      <c r="G96" s="3">
        <f t="shared" si="12"/>
        <v>-91193554275.290039</v>
      </c>
      <c r="H96" s="6"/>
      <c r="I96" s="6"/>
    </row>
    <row r="97" spans="1:9" ht="15" thickBot="1" x14ac:dyDescent="0.35">
      <c r="A97" s="28"/>
      <c r="B97" s="62"/>
      <c r="C97" s="62"/>
      <c r="D97" s="62"/>
      <c r="E97" s="62"/>
      <c r="F97" s="62"/>
      <c r="G97" s="63">
        <f t="shared" si="12"/>
        <v>0</v>
      </c>
    </row>
    <row r="98" spans="1:9" ht="15" thickBot="1" x14ac:dyDescent="0.35">
      <c r="A98" s="46" t="s">
        <v>80</v>
      </c>
      <c r="B98" s="3">
        <f>+B99+B104</f>
        <v>219607415493.46002</v>
      </c>
      <c r="C98" s="3">
        <f>+C99+C104+C114</f>
        <v>3834995940</v>
      </c>
      <c r="D98" s="3">
        <f>+D99+D104+D114</f>
        <v>3653444912</v>
      </c>
      <c r="E98" s="3">
        <f>+E99+E104+E114</f>
        <v>0</v>
      </c>
      <c r="F98" s="3">
        <f>+F99+F104+F114</f>
        <v>0</v>
      </c>
      <c r="G98" s="3">
        <f t="shared" si="12"/>
        <v>227095856345.46002</v>
      </c>
      <c r="H98" s="23"/>
    </row>
    <row r="99" spans="1:9" x14ac:dyDescent="0.3">
      <c r="A99" s="47" t="s">
        <v>18</v>
      </c>
      <c r="B99" s="5">
        <f>SUM(B100:B103)</f>
        <v>90638491358.460007</v>
      </c>
      <c r="C99" s="5">
        <f>SUM(C100:C103)</f>
        <v>3834995940</v>
      </c>
      <c r="D99" s="5">
        <f>SUM(D100:D103)</f>
        <v>3653444912</v>
      </c>
      <c r="E99" s="5">
        <v>0</v>
      </c>
      <c r="F99" s="5"/>
      <c r="G99" s="5">
        <f t="shared" si="12"/>
        <v>98126932210.460007</v>
      </c>
    </row>
    <row r="100" spans="1:9" x14ac:dyDescent="0.3">
      <c r="A100" s="48" t="s">
        <v>17</v>
      </c>
      <c r="B100" s="16">
        <v>0</v>
      </c>
      <c r="C100" s="16">
        <v>0</v>
      </c>
      <c r="D100" s="16">
        <v>0</v>
      </c>
      <c r="E100" s="16">
        <v>0</v>
      </c>
      <c r="F100" s="16"/>
      <c r="G100" s="16">
        <f t="shared" si="12"/>
        <v>0</v>
      </c>
    </row>
    <row r="101" spans="1:9" x14ac:dyDescent="0.3">
      <c r="A101" s="48" t="s">
        <v>16</v>
      </c>
      <c r="B101" s="16">
        <v>75746549010.460007</v>
      </c>
      <c r="C101" s="16">
        <v>0</v>
      </c>
      <c r="D101" s="16">
        <v>0</v>
      </c>
      <c r="E101" s="16">
        <v>0</v>
      </c>
      <c r="F101" s="16"/>
      <c r="G101" s="16">
        <f t="shared" si="12"/>
        <v>75746549010.460007</v>
      </c>
    </row>
    <row r="102" spans="1:9" x14ac:dyDescent="0.3">
      <c r="A102" s="48" t="s">
        <v>109</v>
      </c>
      <c r="B102" s="16">
        <v>14891942348</v>
      </c>
      <c r="C102" s="16">
        <v>3834995940</v>
      </c>
      <c r="D102" s="16">
        <v>3653444912</v>
      </c>
      <c r="E102" s="16"/>
      <c r="F102" s="16"/>
      <c r="G102" s="16">
        <f t="shared" si="12"/>
        <v>22380383200</v>
      </c>
      <c r="H102" s="6"/>
      <c r="I102" s="6"/>
    </row>
    <row r="103" spans="1:9" x14ac:dyDescent="0.3">
      <c r="A103" s="48" t="s">
        <v>5</v>
      </c>
      <c r="B103" s="16"/>
      <c r="C103" s="16"/>
      <c r="D103" s="16"/>
      <c r="E103" s="16">
        <v>0</v>
      </c>
      <c r="F103" s="16"/>
      <c r="G103" s="16">
        <f t="shared" si="12"/>
        <v>0</v>
      </c>
    </row>
    <row r="104" spans="1:9" x14ac:dyDescent="0.3">
      <c r="A104" s="47" t="s">
        <v>15</v>
      </c>
      <c r="B104" s="4">
        <f>+B105+B106+B107+B108+B109</f>
        <v>128968924135</v>
      </c>
      <c r="C104" s="4">
        <f t="shared" ref="C104:D104" si="20">+C105+C106+C107+C108+C113</f>
        <v>0</v>
      </c>
      <c r="D104" s="4">
        <f t="shared" si="20"/>
        <v>0</v>
      </c>
      <c r="E104" s="4">
        <v>0</v>
      </c>
      <c r="F104" s="4"/>
      <c r="G104" s="4">
        <f t="shared" si="12"/>
        <v>128968924135</v>
      </c>
    </row>
    <row r="105" spans="1:9" x14ac:dyDescent="0.3">
      <c r="A105" s="48" t="s">
        <v>14</v>
      </c>
      <c r="B105" s="16">
        <v>0</v>
      </c>
      <c r="C105" s="16">
        <v>0</v>
      </c>
      <c r="D105" s="16">
        <v>0</v>
      </c>
      <c r="E105" s="16">
        <v>0</v>
      </c>
      <c r="F105" s="16"/>
      <c r="G105" s="16">
        <f t="shared" si="12"/>
        <v>0</v>
      </c>
    </row>
    <row r="106" spans="1:9" x14ac:dyDescent="0.3">
      <c r="A106" s="48" t="s">
        <v>13</v>
      </c>
      <c r="B106" s="16">
        <v>0</v>
      </c>
      <c r="C106" s="16">
        <v>0</v>
      </c>
      <c r="D106" s="16">
        <v>0</v>
      </c>
      <c r="E106" s="16">
        <v>0</v>
      </c>
      <c r="F106" s="16"/>
      <c r="G106" s="16">
        <f t="shared" si="12"/>
        <v>0</v>
      </c>
    </row>
    <row r="107" spans="1:9" x14ac:dyDescent="0.3">
      <c r="A107" s="48" t="s">
        <v>12</v>
      </c>
      <c r="B107" s="16">
        <v>0</v>
      </c>
      <c r="C107" s="16">
        <v>0</v>
      </c>
      <c r="D107" s="16">
        <v>0</v>
      </c>
      <c r="E107" s="16">
        <v>0</v>
      </c>
      <c r="F107" s="16"/>
      <c r="G107" s="16">
        <f t="shared" si="12"/>
        <v>0</v>
      </c>
    </row>
    <row r="108" spans="1:9" x14ac:dyDescent="0.3">
      <c r="A108" s="48" t="s">
        <v>110</v>
      </c>
      <c r="B108" s="16">
        <v>61017123288</v>
      </c>
      <c r="C108" s="16">
        <v>0</v>
      </c>
      <c r="D108" s="16">
        <v>0</v>
      </c>
      <c r="E108" s="16">
        <v>0</v>
      </c>
      <c r="F108" s="16"/>
      <c r="G108" s="16">
        <f t="shared" si="12"/>
        <v>61017123288</v>
      </c>
    </row>
    <row r="109" spans="1:9" s="54" customFormat="1" ht="15" thickBot="1" x14ac:dyDescent="0.25">
      <c r="A109" s="49" t="s">
        <v>11</v>
      </c>
      <c r="B109" s="53">
        <f>SUM(B110:B113)</f>
        <v>67951800847</v>
      </c>
      <c r="C109" s="53">
        <v>0</v>
      </c>
      <c r="D109" s="53">
        <v>0</v>
      </c>
      <c r="E109" s="53">
        <v>0</v>
      </c>
      <c r="F109" s="53"/>
      <c r="G109" s="53">
        <f t="shared" ref="G109" si="21">+B109+C109+D109</f>
        <v>67951800847</v>
      </c>
    </row>
    <row r="110" spans="1:9" hidden="1" x14ac:dyDescent="0.3">
      <c r="A110" s="51" t="s">
        <v>111</v>
      </c>
      <c r="B110" s="16"/>
      <c r="C110" s="16"/>
      <c r="D110" s="16"/>
      <c r="E110" s="16"/>
      <c r="F110" s="16"/>
      <c r="G110" s="16"/>
    </row>
    <row r="111" spans="1:9" hidden="1" x14ac:dyDescent="0.3">
      <c r="A111" s="51" t="s">
        <v>112</v>
      </c>
      <c r="B111" s="16">
        <v>12951800847</v>
      </c>
      <c r="C111" s="16"/>
      <c r="D111" s="16"/>
      <c r="E111" s="16"/>
      <c r="F111" s="16"/>
      <c r="G111" s="16">
        <f>+B111</f>
        <v>12951800847</v>
      </c>
    </row>
    <row r="112" spans="1:9" hidden="1" x14ac:dyDescent="0.3">
      <c r="A112" s="51" t="s">
        <v>116</v>
      </c>
      <c r="B112" s="16"/>
      <c r="C112" s="16"/>
      <c r="D112" s="16"/>
      <c r="E112" s="16"/>
      <c r="F112" s="16"/>
      <c r="G112" s="16">
        <f>+B112</f>
        <v>0</v>
      </c>
    </row>
    <row r="113" spans="1:9" hidden="1" x14ac:dyDescent="0.3">
      <c r="A113" s="51" t="s">
        <v>111</v>
      </c>
      <c r="B113" s="16">
        <v>55000000000</v>
      </c>
      <c r="C113" s="16"/>
      <c r="D113" s="16"/>
      <c r="E113" s="16"/>
      <c r="F113" s="16"/>
      <c r="G113" s="16">
        <f>+B113</f>
        <v>55000000000</v>
      </c>
    </row>
    <row r="114" spans="1:9" ht="15" thickBot="1" x14ac:dyDescent="0.35">
      <c r="A114" s="47" t="s">
        <v>10</v>
      </c>
      <c r="B114" s="18">
        <v>0</v>
      </c>
      <c r="C114" s="18">
        <v>0</v>
      </c>
      <c r="D114" s="18">
        <v>0</v>
      </c>
      <c r="E114" s="18">
        <v>0</v>
      </c>
      <c r="F114" s="18"/>
      <c r="G114" s="18">
        <f t="shared" ref="G114:G124" si="22">+B114+C114+D114</f>
        <v>0</v>
      </c>
    </row>
    <row r="115" spans="1:9" ht="15" thickBot="1" x14ac:dyDescent="0.35">
      <c r="A115" s="46" t="s">
        <v>9</v>
      </c>
      <c r="B115" s="3">
        <f>+B116+B120+B129</f>
        <v>102073182120.61</v>
      </c>
      <c r="C115" s="3">
        <f t="shared" ref="C115:E115" si="23">+C116+C120+C129</f>
        <v>4480316935</v>
      </c>
      <c r="D115" s="3">
        <f t="shared" si="23"/>
        <v>3653444912</v>
      </c>
      <c r="E115" s="3">
        <f t="shared" si="23"/>
        <v>0</v>
      </c>
      <c r="F115" s="3"/>
      <c r="G115" s="3">
        <f t="shared" si="22"/>
        <v>110206943967.61</v>
      </c>
      <c r="H115" s="23"/>
    </row>
    <row r="116" spans="1:9" x14ac:dyDescent="0.3">
      <c r="A116" s="48" t="s">
        <v>8</v>
      </c>
      <c r="B116" s="5">
        <f>SUM(B117:B119)</f>
        <v>7332148156</v>
      </c>
      <c r="C116" s="5">
        <f>SUM(C117:C119)</f>
        <v>4480316935</v>
      </c>
      <c r="D116" s="5">
        <f>SUM(D117:D119)</f>
        <v>3653444912</v>
      </c>
      <c r="E116" s="5">
        <f t="shared" ref="E116" si="24">+E118</f>
        <v>0</v>
      </c>
      <c r="F116" s="5"/>
      <c r="G116" s="5">
        <f t="shared" si="22"/>
        <v>15465910003</v>
      </c>
    </row>
    <row r="117" spans="1:9" x14ac:dyDescent="0.3">
      <c r="A117" s="48" t="s">
        <v>7</v>
      </c>
      <c r="B117" s="16">
        <v>0</v>
      </c>
      <c r="C117" s="16">
        <v>0</v>
      </c>
      <c r="D117" s="16">
        <v>0</v>
      </c>
      <c r="E117" s="16">
        <v>0</v>
      </c>
      <c r="F117" s="16"/>
      <c r="G117" s="16">
        <f t="shared" si="22"/>
        <v>0</v>
      </c>
    </row>
    <row r="118" spans="1:9" x14ac:dyDescent="0.3">
      <c r="A118" s="48" t="s">
        <v>6</v>
      </c>
      <c r="B118" s="16"/>
      <c r="C118" s="16"/>
      <c r="D118" s="16"/>
      <c r="E118" s="16">
        <v>0</v>
      </c>
      <c r="F118" s="16"/>
      <c r="G118" s="16">
        <f t="shared" si="22"/>
        <v>0</v>
      </c>
    </row>
    <row r="119" spans="1:9" x14ac:dyDescent="0.3">
      <c r="A119" s="48" t="s">
        <v>106</v>
      </c>
      <c r="B119" s="16">
        <v>7332148156</v>
      </c>
      <c r="C119" s="16">
        <v>4480316935</v>
      </c>
      <c r="D119" s="16">
        <v>3653444912</v>
      </c>
      <c r="E119" s="16">
        <v>0</v>
      </c>
      <c r="F119" s="16"/>
      <c r="G119" s="16">
        <f t="shared" si="22"/>
        <v>15465910003</v>
      </c>
      <c r="I119" s="23"/>
    </row>
    <row r="120" spans="1:9" x14ac:dyDescent="0.3">
      <c r="A120" s="48" t="s">
        <v>4</v>
      </c>
      <c r="B120" s="4">
        <f>+B121+B122+B123+B124</f>
        <v>94741033964.610001</v>
      </c>
      <c r="C120" s="4">
        <f t="shared" ref="C120:D120" si="25">+C121+C122+C123+C124</f>
        <v>0</v>
      </c>
      <c r="D120" s="4">
        <f t="shared" si="25"/>
        <v>0</v>
      </c>
      <c r="E120" s="4">
        <v>0</v>
      </c>
      <c r="F120" s="4"/>
      <c r="G120" s="4">
        <f t="shared" si="22"/>
        <v>94741033964.610001</v>
      </c>
    </row>
    <row r="121" spans="1:9" x14ac:dyDescent="0.3">
      <c r="A121" s="48" t="s">
        <v>3</v>
      </c>
      <c r="B121" s="16">
        <v>0</v>
      </c>
      <c r="C121" s="16">
        <v>0</v>
      </c>
      <c r="D121" s="16">
        <v>0</v>
      </c>
      <c r="E121" s="16">
        <v>0</v>
      </c>
      <c r="F121" s="16"/>
      <c r="G121" s="16">
        <f t="shared" si="22"/>
        <v>0</v>
      </c>
    </row>
    <row r="122" spans="1:9" x14ac:dyDescent="0.3">
      <c r="A122" s="48" t="s">
        <v>2</v>
      </c>
      <c r="B122" s="16">
        <v>0</v>
      </c>
      <c r="C122" s="16">
        <v>0</v>
      </c>
      <c r="D122" s="16">
        <v>0</v>
      </c>
      <c r="E122" s="16">
        <v>0</v>
      </c>
      <c r="F122" s="16"/>
      <c r="G122" s="16">
        <f t="shared" si="22"/>
        <v>0</v>
      </c>
    </row>
    <row r="123" spans="1:9" x14ac:dyDescent="0.3">
      <c r="A123" s="48" t="s">
        <v>107</v>
      </c>
      <c r="B123" s="50">
        <f>934217588+2320927310.55</f>
        <v>3255144898.5500002</v>
      </c>
      <c r="C123" s="16">
        <v>0</v>
      </c>
      <c r="D123" s="16">
        <v>0</v>
      </c>
      <c r="E123" s="16">
        <v>0</v>
      </c>
      <c r="F123" s="16"/>
      <c r="G123" s="16">
        <f t="shared" si="22"/>
        <v>3255144898.5500002</v>
      </c>
    </row>
    <row r="124" spans="1:9" x14ac:dyDescent="0.3">
      <c r="A124" s="48" t="s">
        <v>115</v>
      </c>
      <c r="B124" s="50">
        <f>SUM(B125:B128)</f>
        <v>91485889066.059998</v>
      </c>
      <c r="C124" s="16">
        <v>0</v>
      </c>
      <c r="D124" s="16">
        <v>0</v>
      </c>
      <c r="E124" s="16">
        <v>0</v>
      </c>
      <c r="F124" s="16"/>
      <c r="G124" s="16">
        <f t="shared" si="22"/>
        <v>91485889066.059998</v>
      </c>
    </row>
    <row r="125" spans="1:9" hidden="1" x14ac:dyDescent="0.3">
      <c r="A125" s="51" t="s">
        <v>113</v>
      </c>
      <c r="B125" s="50">
        <v>10596928694.690001</v>
      </c>
      <c r="C125" s="16"/>
      <c r="D125" s="16"/>
      <c r="E125" s="16"/>
      <c r="F125" s="16"/>
      <c r="G125" s="16"/>
    </row>
    <row r="126" spans="1:9" hidden="1" x14ac:dyDescent="0.3">
      <c r="A126" s="51" t="s">
        <v>114</v>
      </c>
      <c r="B126" s="50">
        <v>60000000000</v>
      </c>
      <c r="C126" s="16"/>
      <c r="D126" s="16"/>
      <c r="E126" s="16"/>
      <c r="F126" s="16"/>
      <c r="G126" s="16"/>
    </row>
    <row r="127" spans="1:9" hidden="1" x14ac:dyDescent="0.3">
      <c r="A127" s="51" t="s">
        <v>113</v>
      </c>
      <c r="B127" s="64">
        <v>13633372281</v>
      </c>
      <c r="C127" s="16"/>
      <c r="D127" s="16"/>
      <c r="E127" s="16"/>
      <c r="F127" s="16"/>
      <c r="G127" s="16"/>
    </row>
    <row r="128" spans="1:9" hidden="1" x14ac:dyDescent="0.3">
      <c r="A128" s="51" t="s">
        <v>119</v>
      </c>
      <c r="B128" s="50">
        <v>7255588090.3699999</v>
      </c>
      <c r="C128" s="16"/>
      <c r="D128" s="16"/>
      <c r="E128" s="16"/>
      <c r="F128" s="16"/>
      <c r="G128" s="16"/>
    </row>
    <row r="129" spans="1:8" ht="15" thickBot="1" x14ac:dyDescent="0.35">
      <c r="A129" s="47" t="s">
        <v>1</v>
      </c>
      <c r="B129" s="18">
        <v>0</v>
      </c>
      <c r="C129" s="18">
        <v>0</v>
      </c>
      <c r="D129" s="18">
        <v>0</v>
      </c>
      <c r="E129" s="18">
        <v>0</v>
      </c>
      <c r="F129" s="18"/>
      <c r="G129" s="18">
        <f>+B129+C129+D129</f>
        <v>0</v>
      </c>
    </row>
    <row r="130" spans="1:8" ht="15" thickBot="1" x14ac:dyDescent="0.35">
      <c r="A130" s="46" t="s">
        <v>0</v>
      </c>
      <c r="B130" s="3">
        <f>+B96+B98-B115</f>
        <v>-351140257.4400177</v>
      </c>
      <c r="C130" s="3">
        <f>+C96+C98-C115</f>
        <v>19492071356</v>
      </c>
      <c r="D130" s="3">
        <f>+D96+D98-D115</f>
        <v>6554427004</v>
      </c>
      <c r="E130" s="3">
        <f>+E96+E98-E115</f>
        <v>0</v>
      </c>
      <c r="F130" s="3"/>
      <c r="G130" s="3">
        <f>+B130+C130+D130</f>
        <v>25695358102.559982</v>
      </c>
      <c r="H130" s="52">
        <f>+G130/G87</f>
        <v>1.11268517284978E-2</v>
      </c>
    </row>
    <row r="131" spans="1:8" ht="14.25" customHeight="1" x14ac:dyDescent="0.3">
      <c r="B131" s="2"/>
      <c r="C131" s="2"/>
      <c r="D131" s="2"/>
      <c r="E131" s="2"/>
      <c r="F131" s="2"/>
      <c r="G131" s="2"/>
    </row>
    <row r="132" spans="1:8" x14ac:dyDescent="0.3">
      <c r="A132" s="14" t="s">
        <v>118</v>
      </c>
    </row>
    <row r="133" spans="1:8" x14ac:dyDescent="0.3">
      <c r="C133" s="6"/>
      <c r="G133" s="23"/>
    </row>
    <row r="134" spans="1:8" x14ac:dyDescent="0.3">
      <c r="C134" s="23"/>
    </row>
  </sheetData>
  <mergeCells count="3">
    <mergeCell ref="A6:G6"/>
    <mergeCell ref="A7:G7"/>
    <mergeCell ref="A8:G8"/>
  </mergeCells>
  <printOptions horizontalCentered="1" verticalCentered="1"/>
  <pageMargins left="0.35433070866141736" right="0.35433070866141736" top="0.59055118110236227" bottom="0.59055118110236227" header="0" footer="0"/>
  <pageSetup paperSize="9" scale="3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7EDA2-7CEC-4DBF-BBEF-57A6346DA923}">
  <dimension ref="A1:B8"/>
  <sheetViews>
    <sheetView workbookViewId="0">
      <selection activeCell="B22" sqref="B22"/>
    </sheetView>
  </sheetViews>
  <sheetFormatPr baseColWidth="10" defaultRowHeight="12" x14ac:dyDescent="0.2"/>
  <cols>
    <col min="1" max="1" width="13.33203125" bestFit="1" customWidth="1"/>
  </cols>
  <sheetData>
    <row r="1" spans="1:2" ht="14.4" x14ac:dyDescent="0.3">
      <c r="A1" s="1"/>
      <c r="B1" s="1"/>
    </row>
    <row r="2" spans="1:2" ht="14.4" x14ac:dyDescent="0.3">
      <c r="A2" s="1"/>
      <c r="B2" s="1"/>
    </row>
    <row r="3" spans="1:2" ht="14.4" x14ac:dyDescent="0.3">
      <c r="A3" s="6">
        <v>2320927310.5500002</v>
      </c>
      <c r="B3" s="1"/>
    </row>
    <row r="4" spans="1:2" ht="14.4" x14ac:dyDescent="0.3">
      <c r="A4" s="6">
        <v>134081107.45</v>
      </c>
      <c r="B4" s="1"/>
    </row>
    <row r="5" spans="1:2" ht="14.4" x14ac:dyDescent="0.3">
      <c r="A5" s="6">
        <v>1017123287.67</v>
      </c>
      <c r="B5" s="1"/>
    </row>
    <row r="6" spans="1:2" ht="14.4" x14ac:dyDescent="0.3">
      <c r="A6" s="6">
        <f>SUM(A4:A5)</f>
        <v>1151204395.1199999</v>
      </c>
      <c r="B6" s="1">
        <v>1151204395.1199999</v>
      </c>
    </row>
    <row r="7" spans="1:2" ht="14.4" x14ac:dyDescent="0.3">
      <c r="A7" s="1"/>
      <c r="B7" s="1"/>
    </row>
    <row r="8" spans="1:2" ht="14.4" x14ac:dyDescent="0.3">
      <c r="A8" s="1"/>
      <c r="B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1.4D (lV trim 2025) s CSS</vt:lpstr>
      <vt:lpstr>Hoja1</vt:lpstr>
      <vt:lpstr>'1.4D (lV trim 2025) s CSS'!Área_de_impresión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Agostina Perrig</dc:creator>
  <cp:lastModifiedBy>Ernesto Coloe</cp:lastModifiedBy>
  <cp:lastPrinted>2026-09-08T00:52:25Z</cp:lastPrinted>
  <dcterms:created xsi:type="dcterms:W3CDTF">2024-09-23T15:24:25Z</dcterms:created>
  <dcterms:modified xsi:type="dcterms:W3CDTF">2026-09-08T00:53:51Z</dcterms:modified>
</cp:coreProperties>
</file>